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adee\OneDrive\Документы\ТИРС\АСОК Виктория\Охотрыболовсоюз\2025-02\Судейство\"/>
    </mc:Choice>
  </mc:AlternateContent>
  <xr:revisionPtr revIDLastSave="0" documentId="13_ncr:1_{B21EC47F-1EB2-45B5-92A5-775781BBEB56}" xr6:coauthVersionLast="47" xr6:coauthVersionMax="47" xr10:uidLastSave="{00000000-0000-0000-0000-000000000000}"/>
  <bookViews>
    <workbookView xWindow="-98" yWindow="-98" windowWidth="20715" windowHeight="13155" activeTab="2" xr2:uid="{00000000-000D-0000-FFFF-FFFF00000000}"/>
  </bookViews>
  <sheets>
    <sheet name="Личное 18-64" sheetId="1" r:id="rId1"/>
    <sheet name="Личное 65+" sheetId="2" r:id="rId2"/>
    <sheet name="Команды" sheetId="3" r:id="rId3"/>
  </sheets>
  <definedNames>
    <definedName name="_xlnm._FilterDatabase" localSheetId="2" hidden="1">Команды!$A$8:$N$95</definedName>
    <definedName name="_xlnm._FilterDatabase" localSheetId="0" hidden="1">'Личное 18-64'!$A$8:$M$17</definedName>
    <definedName name="_xlnm._FilterDatabase" localSheetId="1" hidden="1">'Личное 65+'!$A$8:$M$16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3" l="1"/>
  <c r="N20" i="3"/>
  <c r="N16" i="3"/>
  <c r="N17" i="3"/>
  <c r="N22" i="3"/>
  <c r="N23" i="3"/>
  <c r="N25" i="3"/>
  <c r="N26" i="3"/>
  <c r="N28" i="3"/>
  <c r="N29" i="3"/>
  <c r="N31" i="3"/>
  <c r="N32" i="3"/>
  <c r="N34" i="3"/>
  <c r="N35" i="3"/>
  <c r="N37" i="3"/>
  <c r="N38" i="3"/>
  <c r="N40" i="3"/>
  <c r="N41" i="3"/>
  <c r="N43" i="3"/>
  <c r="N44" i="3"/>
  <c r="N46" i="3"/>
  <c r="N47" i="3"/>
  <c r="N49" i="3"/>
  <c r="N50" i="3"/>
  <c r="N52" i="3"/>
  <c r="N53" i="3"/>
  <c r="N55" i="3"/>
  <c r="N56" i="3"/>
  <c r="N58" i="3"/>
  <c r="N59" i="3"/>
  <c r="N61" i="3"/>
  <c r="N62" i="3"/>
  <c r="N64" i="3"/>
  <c r="N65" i="3"/>
  <c r="N67" i="3"/>
  <c r="N68" i="3"/>
  <c r="N70" i="3"/>
  <c r="N71" i="3"/>
  <c r="N73" i="3"/>
  <c r="N74" i="3"/>
  <c r="N76" i="3"/>
  <c r="N77" i="3"/>
  <c r="N79" i="3"/>
  <c r="N80" i="3"/>
  <c r="N82" i="3"/>
  <c r="N83" i="3"/>
  <c r="N85" i="3"/>
  <c r="N86" i="3"/>
  <c r="N88" i="3"/>
  <c r="N89" i="3"/>
  <c r="N91" i="3"/>
  <c r="N92" i="3"/>
  <c r="N94" i="3"/>
  <c r="N95" i="3"/>
  <c r="N13" i="3"/>
  <c r="N14" i="3"/>
  <c r="N11" i="3"/>
  <c r="N10" i="3"/>
  <c r="J41" i="1"/>
  <c r="H41" i="1"/>
  <c r="J66" i="3"/>
  <c r="J67" i="3"/>
  <c r="J68" i="3"/>
  <c r="J36" i="3"/>
  <c r="J37" i="3"/>
  <c r="J38" i="3"/>
  <c r="H66" i="3"/>
  <c r="H67" i="3"/>
  <c r="H68" i="3"/>
  <c r="H36" i="3"/>
  <c r="H37" i="3"/>
  <c r="H38" i="3"/>
  <c r="E41" i="1"/>
  <c r="E38" i="3"/>
  <c r="E37" i="3"/>
  <c r="E36" i="3"/>
  <c r="J14" i="2"/>
  <c r="H14" i="2"/>
  <c r="L14" i="2" s="1"/>
  <c r="E14" i="2"/>
  <c r="E68" i="3"/>
  <c r="E67" i="3"/>
  <c r="E66" i="3"/>
  <c r="J90" i="3"/>
  <c r="J91" i="3"/>
  <c r="J92" i="3"/>
  <c r="J75" i="3"/>
  <c r="J77" i="3"/>
  <c r="J76" i="3"/>
  <c r="J72" i="3"/>
  <c r="J73" i="3"/>
  <c r="J74" i="3"/>
  <c r="J60" i="3"/>
  <c r="J61" i="3"/>
  <c r="J62" i="3"/>
  <c r="J48" i="3"/>
  <c r="J49" i="3"/>
  <c r="J50" i="3"/>
  <c r="J15" i="3"/>
  <c r="J16" i="3"/>
  <c r="J17" i="3"/>
  <c r="J57" i="3"/>
  <c r="J58" i="3"/>
  <c r="J59" i="3"/>
  <c r="J18" i="3"/>
  <c r="J19" i="3"/>
  <c r="J20" i="3"/>
  <c r="J9" i="3"/>
  <c r="J10" i="3"/>
  <c r="J11" i="3"/>
  <c r="J93" i="3"/>
  <c r="J94" i="3"/>
  <c r="J95" i="3"/>
  <c r="J33" i="3"/>
  <c r="J34" i="3"/>
  <c r="J35" i="3"/>
  <c r="J45" i="3"/>
  <c r="J46" i="3"/>
  <c r="J47" i="3"/>
  <c r="J87" i="3"/>
  <c r="J88" i="3"/>
  <c r="J89" i="3"/>
  <c r="J63" i="3"/>
  <c r="J64" i="3"/>
  <c r="J65" i="3"/>
  <c r="J54" i="3"/>
  <c r="J55" i="3"/>
  <c r="J56" i="3"/>
  <c r="J27" i="3"/>
  <c r="J28" i="3"/>
  <c r="J29" i="3"/>
  <c r="J51" i="3"/>
  <c r="J52" i="3"/>
  <c r="J53" i="3"/>
  <c r="J84" i="3"/>
  <c r="J85" i="3"/>
  <c r="J86" i="3"/>
  <c r="J81" i="3"/>
  <c r="J82" i="3"/>
  <c r="J83" i="3"/>
  <c r="J30" i="3"/>
  <c r="J31" i="3"/>
  <c r="J32" i="3"/>
  <c r="J42" i="3"/>
  <c r="J43" i="3"/>
  <c r="J44" i="3"/>
  <c r="J21" i="3"/>
  <c r="J22" i="3"/>
  <c r="J23" i="3"/>
  <c r="J39" i="3"/>
  <c r="J40" i="3"/>
  <c r="J41" i="3"/>
  <c r="J78" i="3"/>
  <c r="J79" i="3"/>
  <c r="J80" i="3"/>
  <c r="H90" i="3"/>
  <c r="H91" i="3"/>
  <c r="H92" i="3"/>
  <c r="H75" i="3"/>
  <c r="H77" i="3"/>
  <c r="H76" i="3"/>
  <c r="H72" i="3"/>
  <c r="H73" i="3"/>
  <c r="H74" i="3"/>
  <c r="H60" i="3"/>
  <c r="H61" i="3"/>
  <c r="H62" i="3"/>
  <c r="H48" i="3"/>
  <c r="H49" i="3"/>
  <c r="H50" i="3"/>
  <c r="L50" i="3" s="1"/>
  <c r="H15" i="3"/>
  <c r="H16" i="3"/>
  <c r="H17" i="3"/>
  <c r="H57" i="3"/>
  <c r="H58" i="3"/>
  <c r="H59" i="3"/>
  <c r="H18" i="3"/>
  <c r="H19" i="3"/>
  <c r="L19" i="3" s="1"/>
  <c r="H20" i="3"/>
  <c r="H9" i="3"/>
  <c r="H10" i="3"/>
  <c r="H11" i="3"/>
  <c r="H93" i="3"/>
  <c r="H94" i="3"/>
  <c r="H95" i="3"/>
  <c r="H33" i="3"/>
  <c r="L33" i="3" s="1"/>
  <c r="H34" i="3"/>
  <c r="H35" i="3"/>
  <c r="H45" i="3"/>
  <c r="H46" i="3"/>
  <c r="H47" i="3"/>
  <c r="H87" i="3"/>
  <c r="H88" i="3"/>
  <c r="H89" i="3"/>
  <c r="L89" i="3" s="1"/>
  <c r="H63" i="3"/>
  <c r="H64" i="3"/>
  <c r="H65" i="3"/>
  <c r="H54" i="3"/>
  <c r="H55" i="3"/>
  <c r="H56" i="3"/>
  <c r="H27" i="3"/>
  <c r="H28" i="3"/>
  <c r="L28" i="3" s="1"/>
  <c r="H29" i="3"/>
  <c r="H51" i="3"/>
  <c r="H52" i="3"/>
  <c r="H53" i="3"/>
  <c r="H84" i="3"/>
  <c r="L84" i="3" s="1"/>
  <c r="H85" i="3"/>
  <c r="H86" i="3"/>
  <c r="H81" i="3"/>
  <c r="H82" i="3"/>
  <c r="H83" i="3"/>
  <c r="H30" i="3"/>
  <c r="H31" i="3"/>
  <c r="H32" i="3"/>
  <c r="L32" i="3" s="1"/>
  <c r="H42" i="3"/>
  <c r="H43" i="3"/>
  <c r="H44" i="3"/>
  <c r="H21" i="3"/>
  <c r="H22" i="3"/>
  <c r="H23" i="3"/>
  <c r="H39" i="3"/>
  <c r="H40" i="3"/>
  <c r="L40" i="3" s="1"/>
  <c r="H41" i="3"/>
  <c r="H78" i="3"/>
  <c r="H79" i="3"/>
  <c r="H80" i="3"/>
  <c r="J84" i="1"/>
  <c r="J87" i="1"/>
  <c r="H84" i="1"/>
  <c r="H87" i="1"/>
  <c r="L87" i="1" s="1"/>
  <c r="E87" i="1"/>
  <c r="E84" i="1"/>
  <c r="E80" i="3"/>
  <c r="E79" i="3"/>
  <c r="E78" i="3"/>
  <c r="E35" i="3"/>
  <c r="J71" i="3"/>
  <c r="J70" i="3"/>
  <c r="J69" i="3"/>
  <c r="J26" i="3"/>
  <c r="J25" i="3"/>
  <c r="J24" i="3"/>
  <c r="J14" i="3"/>
  <c r="J13" i="3"/>
  <c r="H71" i="3"/>
  <c r="H70" i="3"/>
  <c r="H69" i="3"/>
  <c r="H26" i="3"/>
  <c r="H25" i="3"/>
  <c r="H24" i="3"/>
  <c r="H14" i="3"/>
  <c r="H13" i="3"/>
  <c r="J12" i="3"/>
  <c r="J16" i="2"/>
  <c r="J13" i="2"/>
  <c r="J12" i="2"/>
  <c r="H16" i="2"/>
  <c r="H13" i="2"/>
  <c r="E13" i="2"/>
  <c r="E41" i="3"/>
  <c r="E40" i="3"/>
  <c r="E39" i="3"/>
  <c r="J16" i="1"/>
  <c r="J94" i="1"/>
  <c r="J95" i="1"/>
  <c r="J61" i="1"/>
  <c r="J83" i="1"/>
  <c r="J62" i="1"/>
  <c r="H16" i="1"/>
  <c r="H94" i="1"/>
  <c r="H95" i="1"/>
  <c r="H61" i="1"/>
  <c r="H83" i="1"/>
  <c r="E23" i="3"/>
  <c r="E22" i="3"/>
  <c r="E21" i="3"/>
  <c r="E44" i="3"/>
  <c r="E43" i="3"/>
  <c r="E42" i="3"/>
  <c r="E32" i="3"/>
  <c r="E31" i="3"/>
  <c r="E30" i="3"/>
  <c r="E83" i="3"/>
  <c r="E82" i="3"/>
  <c r="E81" i="3"/>
  <c r="E86" i="3"/>
  <c r="E85" i="3"/>
  <c r="E84" i="3"/>
  <c r="E53" i="3"/>
  <c r="E52" i="3"/>
  <c r="E51" i="3"/>
  <c r="E29" i="3"/>
  <c r="E28" i="3"/>
  <c r="E27" i="3"/>
  <c r="E56" i="3"/>
  <c r="E55" i="3"/>
  <c r="E54" i="3"/>
  <c r="E65" i="3"/>
  <c r="E64" i="3"/>
  <c r="E63" i="3"/>
  <c r="E89" i="3"/>
  <c r="E88" i="3"/>
  <c r="E87" i="3"/>
  <c r="E47" i="3"/>
  <c r="E46" i="3"/>
  <c r="E45" i="3"/>
  <c r="E34" i="3"/>
  <c r="E33" i="3"/>
  <c r="E95" i="3"/>
  <c r="E94" i="3"/>
  <c r="E93" i="3"/>
  <c r="E11" i="3"/>
  <c r="E10" i="3"/>
  <c r="E9" i="3"/>
  <c r="E20" i="3"/>
  <c r="E19" i="3"/>
  <c r="E18" i="3"/>
  <c r="E59" i="3"/>
  <c r="E58" i="3"/>
  <c r="E57" i="3"/>
  <c r="E17" i="3"/>
  <c r="E16" i="3"/>
  <c r="E15" i="3"/>
  <c r="E50" i="3"/>
  <c r="E49" i="3"/>
  <c r="E48" i="3"/>
  <c r="E62" i="3"/>
  <c r="E61" i="3"/>
  <c r="E60" i="3"/>
  <c r="E74" i="3"/>
  <c r="E73" i="3"/>
  <c r="E72" i="3"/>
  <c r="E76" i="3"/>
  <c r="E77" i="3"/>
  <c r="E75" i="3"/>
  <c r="E92" i="3"/>
  <c r="E91" i="3"/>
  <c r="E90" i="3"/>
  <c r="E71" i="3"/>
  <c r="E70" i="3"/>
  <c r="E69" i="3"/>
  <c r="E26" i="3"/>
  <c r="E25" i="3"/>
  <c r="E24" i="3"/>
  <c r="E14" i="3"/>
  <c r="E13" i="3"/>
  <c r="H12" i="3"/>
  <c r="E12" i="3"/>
  <c r="H62" i="1"/>
  <c r="L62" i="1" s="1"/>
  <c r="E16" i="2"/>
  <c r="H12" i="2"/>
  <c r="E12" i="2"/>
  <c r="E83" i="1"/>
  <c r="E61" i="1"/>
  <c r="E94" i="1"/>
  <c r="E95" i="1"/>
  <c r="E16" i="1"/>
  <c r="E62" i="1"/>
  <c r="L12" i="2" l="1"/>
  <c r="L41" i="1"/>
  <c r="L16" i="1"/>
  <c r="L95" i="1"/>
  <c r="L37" i="3"/>
  <c r="L36" i="3"/>
  <c r="L38" i="3"/>
  <c r="L68" i="3"/>
  <c r="L84" i="1"/>
  <c r="L67" i="3"/>
  <c r="L66" i="3"/>
  <c r="L16" i="2"/>
  <c r="L13" i="2"/>
  <c r="L94" i="1"/>
  <c r="L11" i="3"/>
  <c r="L57" i="3"/>
  <c r="L61" i="3"/>
  <c r="L77" i="3"/>
  <c r="L79" i="3"/>
  <c r="L44" i="3"/>
  <c r="L81" i="3"/>
  <c r="L52" i="3"/>
  <c r="L65" i="3"/>
  <c r="L45" i="3"/>
  <c r="L10" i="3"/>
  <c r="L17" i="3"/>
  <c r="L60" i="3"/>
  <c r="L91" i="3"/>
  <c r="L72" i="3"/>
  <c r="L76" i="3"/>
  <c r="L23" i="3"/>
  <c r="L30" i="3"/>
  <c r="L56" i="3"/>
  <c r="L87" i="3"/>
  <c r="L94" i="3"/>
  <c r="L59" i="3"/>
  <c r="L48" i="3"/>
  <c r="L22" i="3"/>
  <c r="L83" i="3"/>
  <c r="L55" i="3"/>
  <c r="L47" i="3"/>
  <c r="L93" i="3"/>
  <c r="L58" i="3"/>
  <c r="L62" i="3"/>
  <c r="L41" i="3"/>
  <c r="L42" i="3"/>
  <c r="L85" i="3"/>
  <c r="L29" i="3"/>
  <c r="M27" i="3" s="1"/>
  <c r="L63" i="3"/>
  <c r="L34" i="3"/>
  <c r="L20" i="3"/>
  <c r="L15" i="3"/>
  <c r="L73" i="3"/>
  <c r="L92" i="3"/>
  <c r="L27" i="3"/>
  <c r="L49" i="3"/>
  <c r="L39" i="3"/>
  <c r="L31" i="3"/>
  <c r="L88" i="3"/>
  <c r="L95" i="3"/>
  <c r="L18" i="3"/>
  <c r="L90" i="3"/>
  <c r="L80" i="3"/>
  <c r="L21" i="3"/>
  <c r="L82" i="3"/>
  <c r="L53" i="3"/>
  <c r="L54" i="3"/>
  <c r="L46" i="3"/>
  <c r="L78" i="3"/>
  <c r="L43" i="3"/>
  <c r="L86" i="3"/>
  <c r="L51" i="3"/>
  <c r="L64" i="3"/>
  <c r="L35" i="3"/>
  <c r="L9" i="3"/>
  <c r="L16" i="3"/>
  <c r="L74" i="3"/>
  <c r="L75" i="3"/>
  <c r="L69" i="3"/>
  <c r="L24" i="3"/>
  <c r="L13" i="3"/>
  <c r="L14" i="3"/>
  <c r="L83" i="1"/>
  <c r="L61" i="1"/>
  <c r="L25" i="3"/>
  <c r="L26" i="3"/>
  <c r="L70" i="3"/>
  <c r="L71" i="3"/>
  <c r="L12" i="3"/>
  <c r="M9" i="3" l="1"/>
  <c r="M54" i="3"/>
  <c r="M56" i="3" s="1"/>
  <c r="M36" i="3"/>
  <c r="M38" i="3" s="1"/>
  <c r="M90" i="3"/>
  <c r="M91" i="3" s="1"/>
  <c r="M33" i="3"/>
  <c r="M34" i="3" s="1"/>
  <c r="M18" i="3"/>
  <c r="M19" i="3" s="1"/>
  <c r="M48" i="3"/>
  <c r="M49" i="3" s="1"/>
  <c r="M81" i="3"/>
  <c r="M83" i="3" s="1"/>
  <c r="M15" i="3"/>
  <c r="M11" i="3"/>
  <c r="M10" i="3"/>
  <c r="M87" i="3"/>
  <c r="M30" i="3"/>
  <c r="M42" i="3"/>
  <c r="M72" i="3"/>
  <c r="M55" i="3"/>
  <c r="M60" i="3"/>
  <c r="M93" i="3"/>
  <c r="M75" i="3"/>
  <c r="M77" i="3" s="1"/>
  <c r="M12" i="3"/>
  <c r="M39" i="3"/>
  <c r="M63" i="3"/>
  <c r="M24" i="3"/>
  <c r="M51" i="3"/>
  <c r="M45" i="3"/>
  <c r="M57" i="3"/>
  <c r="M69" i="3"/>
  <c r="M21" i="3"/>
  <c r="M23" i="3" s="1"/>
  <c r="M28" i="3"/>
  <c r="M29" i="3"/>
  <c r="M78" i="3"/>
  <c r="M84" i="3"/>
  <c r="M85" i="3" s="1"/>
  <c r="M66" i="3"/>
  <c r="M68" i="3" s="1"/>
  <c r="M35" i="3" l="1"/>
  <c r="M92" i="3"/>
  <c r="M37" i="3"/>
  <c r="M50" i="3"/>
  <c r="M20" i="3"/>
  <c r="M76" i="3"/>
  <c r="M22" i="3"/>
  <c r="M82" i="3"/>
  <c r="M58" i="3"/>
  <c r="M59" i="3"/>
  <c r="M41" i="3"/>
  <c r="M40" i="3"/>
  <c r="M53" i="3"/>
  <c r="M52" i="3"/>
  <c r="M25" i="3"/>
  <c r="M26" i="3"/>
  <c r="M13" i="3"/>
  <c r="M14" i="3"/>
  <c r="M16" i="3"/>
  <c r="M17" i="3"/>
  <c r="M70" i="3"/>
  <c r="M71" i="3"/>
  <c r="M44" i="3"/>
  <c r="M43" i="3"/>
  <c r="M94" i="3"/>
  <c r="M95" i="3"/>
  <c r="M46" i="3"/>
  <c r="M47" i="3"/>
  <c r="M62" i="3"/>
  <c r="M61" i="3"/>
  <c r="M31" i="3"/>
  <c r="M32" i="3"/>
  <c r="M88" i="3"/>
  <c r="M89" i="3"/>
  <c r="M65" i="3"/>
  <c r="M64" i="3"/>
  <c r="M73" i="3"/>
  <c r="M74" i="3"/>
  <c r="M79" i="3"/>
  <c r="M80" i="3"/>
  <c r="M67" i="3"/>
  <c r="M86" i="3"/>
</calcChain>
</file>

<file path=xl/sharedStrings.xml><?xml version="1.0" encoding="utf-8"?>
<sst xmlns="http://schemas.openxmlformats.org/spreadsheetml/2006/main" count="435" uniqueCount="159">
  <si>
    <t>Региональная общественная организация</t>
  </si>
  <si>
    <t>"Союз обществ охотников и рыболовов"</t>
  </si>
  <si>
    <t>Челябинской области ("Облохотрыболовсоюз")</t>
  </si>
  <si>
    <t>Структурное подразделение</t>
  </si>
  <si>
    <t>Фамилия, имя</t>
  </si>
  <si>
    <t>Год рождения</t>
  </si>
  <si>
    <t>Возраст</t>
  </si>
  <si>
    <t>Время старта</t>
  </si>
  <si>
    <t>Время финиша</t>
  </si>
  <si>
    <t>Результат</t>
  </si>
  <si>
    <t>Количество штрафов</t>
  </si>
  <si>
    <t>Штрафное время</t>
  </si>
  <si>
    <t>Итоговое время</t>
  </si>
  <si>
    <t>Место</t>
  </si>
  <si>
    <t>Протокол</t>
  </si>
  <si>
    <t>XV лично - командных соревнований "Облохотрыболовсоюза"</t>
  </si>
  <si>
    <t>по охотничьему биатлону</t>
  </si>
  <si>
    <t>Кульмухаметов Салават</t>
  </si>
  <si>
    <t>Аргаяшское РО</t>
  </si>
  <si>
    <t>Номер</t>
  </si>
  <si>
    <t>КАТЕГОРИЯ: от 18 до 64 (ЛИЧНЫЙ ЗАЧЕТ)</t>
  </si>
  <si>
    <t>Кусинское РО</t>
  </si>
  <si>
    <t>Шердаков Станислав</t>
  </si>
  <si>
    <t>Хабибуллин Фларис</t>
  </si>
  <si>
    <t xml:space="preserve">Козлов Евгений </t>
  </si>
  <si>
    <t>Сосновское РО</t>
  </si>
  <si>
    <t xml:space="preserve">Горохов Виталий </t>
  </si>
  <si>
    <t>Брызгалов Андрей</t>
  </si>
  <si>
    <t>Увельское РО</t>
  </si>
  <si>
    <t>Кутушкин Аскат</t>
  </si>
  <si>
    <t>Усть-Катавское ГООиР</t>
  </si>
  <si>
    <t>Волков Андрей</t>
  </si>
  <si>
    <t>Блахин Александр</t>
  </si>
  <si>
    <t>ЧГО Центральный район</t>
  </si>
  <si>
    <t>Чудайкин Александр</t>
  </si>
  <si>
    <t>КАТЕГОРИЯ: от 65 и старше (ЛИЧНЫЙ ЗАЧЕТ)</t>
  </si>
  <si>
    <t>Премиальное время</t>
  </si>
  <si>
    <t>КАТЕГОРИЯ: КОМАНДНЫЙ ЗАЧЕТ (Общий)</t>
  </si>
  <si>
    <t>Командное время</t>
  </si>
  <si>
    <t>Абдуллин Айвар</t>
  </si>
  <si>
    <t>Хасанов Эмиль</t>
  </si>
  <si>
    <t>Афлятонов Тимур</t>
  </si>
  <si>
    <t>Ашинское РО</t>
  </si>
  <si>
    <t>Салихов Артур</t>
  </si>
  <si>
    <t>Халтурин Анатолий</t>
  </si>
  <si>
    <t>ЧГОООиР</t>
  </si>
  <si>
    <t>Пыпин Алексей</t>
  </si>
  <si>
    <t>Федоров Сергей</t>
  </si>
  <si>
    <t>Терешков Игорь</t>
  </si>
  <si>
    <t>Васюков Константин</t>
  </si>
  <si>
    <t>Верхнеуральское РО</t>
  </si>
  <si>
    <t>Пелогеин Алексей</t>
  </si>
  <si>
    <t>Глыжин Григорий</t>
  </si>
  <si>
    <t>Никулин Максим</t>
  </si>
  <si>
    <t>Плетнев Александр</t>
  </si>
  <si>
    <t>Время простоя</t>
  </si>
  <si>
    <t>Султанов Ринат</t>
  </si>
  <si>
    <t>Байрашов Тимур</t>
  </si>
  <si>
    <t>Гончаров Дмитрий</t>
  </si>
  <si>
    <t>Кыштымское РО</t>
  </si>
  <si>
    <t>Аксултанов Вячеслав</t>
  </si>
  <si>
    <t>Мещеряков Владимир</t>
  </si>
  <si>
    <t>Еткульское РО</t>
  </si>
  <si>
    <t>Шакиров Валерий</t>
  </si>
  <si>
    <t>Быков Дмитрий</t>
  </si>
  <si>
    <t>Ярославцев Павел</t>
  </si>
  <si>
    <t>Чесменское РО</t>
  </si>
  <si>
    <t>Батраков Валерий</t>
  </si>
  <si>
    <t>Горковлюк Николай</t>
  </si>
  <si>
    <t>Филатов Данил</t>
  </si>
  <si>
    <t>Чебаркульское ГО</t>
  </si>
  <si>
    <t>Зорин Олег</t>
  </si>
  <si>
    <t>Колодкин Сергей</t>
  </si>
  <si>
    <t>Сычев Владимир</t>
  </si>
  <si>
    <t>ЧГО № 2</t>
  </si>
  <si>
    <t>Двуреченский Евгений</t>
  </si>
  <si>
    <t>Шарипов Рустам</t>
  </si>
  <si>
    <t>Шувалов Андрей</t>
  </si>
  <si>
    <t>Горохов Владимир</t>
  </si>
  <si>
    <t>Горохов Сергей</t>
  </si>
  <si>
    <t>Корнеев Артем</t>
  </si>
  <si>
    <t>Ломоносов Роман</t>
  </si>
  <si>
    <t>Малев Андрей</t>
  </si>
  <si>
    <t>Куренков Александр</t>
  </si>
  <si>
    <t>Маховский Василий</t>
  </si>
  <si>
    <t>Мелекесов Вячеслав</t>
  </si>
  <si>
    <t>Хватков Евгений</t>
  </si>
  <si>
    <t>Нагайбакское РО</t>
  </si>
  <si>
    <t>Султанов Рустам</t>
  </si>
  <si>
    <t>Калимуллин Альгис</t>
  </si>
  <si>
    <t>Султанов Руслан</t>
  </si>
  <si>
    <t>Кунашакское РООиР № 1</t>
  </si>
  <si>
    <t>Кунашакское РООиР № 2</t>
  </si>
  <si>
    <t>Гатаулин Хусаин</t>
  </si>
  <si>
    <t>Гумеров Василий</t>
  </si>
  <si>
    <t>Юсупов Вадим</t>
  </si>
  <si>
    <t>Абдуразаков Артем</t>
  </si>
  <si>
    <t>Абдуллин Рифат</t>
  </si>
  <si>
    <t>Красноармейское РО</t>
  </si>
  <si>
    <t>Никитин Константин</t>
  </si>
  <si>
    <t>Дербенев Алексей</t>
  </si>
  <si>
    <t>Синицын Сергей</t>
  </si>
  <si>
    <t>Копейское ГО</t>
  </si>
  <si>
    <t>Геслер Денис</t>
  </si>
  <si>
    <t>Сабадаш Андрей</t>
  </si>
  <si>
    <t>Яковенко Виталий</t>
  </si>
  <si>
    <t>Еманжелинское РООиР</t>
  </si>
  <si>
    <t>Шагиев Амир</t>
  </si>
  <si>
    <t>Трошин Алексей</t>
  </si>
  <si>
    <t>Шавструк Владимир</t>
  </si>
  <si>
    <t>Сосновское РО № 2</t>
  </si>
  <si>
    <t>Сосновское РО № 1</t>
  </si>
  <si>
    <t>Батырханов Салават</t>
  </si>
  <si>
    <t>ЧГО № 4</t>
  </si>
  <si>
    <t>Попков Алексей</t>
  </si>
  <si>
    <t>Синицын Борис</t>
  </si>
  <si>
    <t>Николаев Роман</t>
  </si>
  <si>
    <t>Брединское РО</t>
  </si>
  <si>
    <t>Гардт Алексей</t>
  </si>
  <si>
    <t>Гулевский Алексей</t>
  </si>
  <si>
    <t>Кубжанов Евгений</t>
  </si>
  <si>
    <t>Миасское РО</t>
  </si>
  <si>
    <t>Пилецкий Александр</t>
  </si>
  <si>
    <t>Пичугов Алексей</t>
  </si>
  <si>
    <t>Савин Алексей</t>
  </si>
  <si>
    <t>Саткинское РО</t>
  </si>
  <si>
    <t>Черников Денис</t>
  </si>
  <si>
    <t>Урмашов Николай</t>
  </si>
  <si>
    <t>Арефин Виктор</t>
  </si>
  <si>
    <t>Катав-Ивановское РО</t>
  </si>
  <si>
    <t>Живуцкий Дмитрий</t>
  </si>
  <si>
    <t>Инин Степан</t>
  </si>
  <si>
    <t>Дедилов Анатолий</t>
  </si>
  <si>
    <t>Златоустовское РО</t>
  </si>
  <si>
    <t>Филиппов Николай</t>
  </si>
  <si>
    <t>Романец Олег</t>
  </si>
  <si>
    <t>Староверов Станислав</t>
  </si>
  <si>
    <t>Раниев Павел</t>
  </si>
  <si>
    <t>Карипов Рамзиль</t>
  </si>
  <si>
    <t>ЧГО</t>
  </si>
  <si>
    <t>Кунашакское РООиР</t>
  </si>
  <si>
    <t>Шарафутдинов Максим</t>
  </si>
  <si>
    <t>Кайбышев Алик</t>
  </si>
  <si>
    <t>ЧГО № 1</t>
  </si>
  <si>
    <t>Каретин Артем</t>
  </si>
  <si>
    <t>Верхне-Уфалейское РО</t>
  </si>
  <si>
    <t>ЧГОООиР № 2</t>
  </si>
  <si>
    <t>Баринов Анатолий</t>
  </si>
  <si>
    <t>Яковлев Владимир</t>
  </si>
  <si>
    <t>Бирт Александр</t>
  </si>
  <si>
    <t>Каслинское РО</t>
  </si>
  <si>
    <t>Варненское РО</t>
  </si>
  <si>
    <t>Фрей Кирилл</t>
  </si>
  <si>
    <t>Франчук Игорь</t>
  </si>
  <si>
    <t>Кожухов Иван</t>
  </si>
  <si>
    <t>Бирт Виктор</t>
  </si>
  <si>
    <t>Дорогин Дмитрий</t>
  </si>
  <si>
    <t>Панкратов Яков</t>
  </si>
  <si>
    <t xml:space="preserve">Тимофеев Михаил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</si>
</sst>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/>
    <xf numFmtId="165" fontId="1" fillId="0" borderId="0" xfId="0" applyNumberFormat="1" applyFont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1" fontId="0" fillId="0" borderId="0" xfId="0" applyNumberForma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O21" sqref="O21"/>
    </sheetView>
  </sheetViews>
  <sheetFormatPr defaultRowHeight="14.25" x14ac:dyDescent="0.45"/>
  <cols>
    <col min="1" max="1" width="23.19921875" style="4" customWidth="1"/>
    <col min="2" max="2" width="11.1328125" style="4" customWidth="1"/>
    <col min="3" max="3" width="23.73046875" style="4" customWidth="1"/>
    <col min="4" max="4" width="12.1328125" style="16" customWidth="1"/>
    <col min="5" max="5" width="9.3984375" style="4" customWidth="1"/>
    <col min="6" max="6" width="11.06640625" style="9" customWidth="1"/>
    <col min="7" max="7" width="11.265625" style="9" customWidth="1"/>
    <col min="8" max="8" width="10.46484375" style="4" customWidth="1"/>
    <col min="9" max="9" width="12.06640625" style="4" customWidth="1"/>
    <col min="10" max="10" width="11.9296875" style="9" customWidth="1"/>
    <col min="11" max="11" width="10.9296875" style="9" customWidth="1"/>
    <col min="12" max="12" width="11.1328125" style="9" customWidth="1"/>
    <col min="13" max="13" width="10.9296875" style="4" customWidth="1"/>
    <col min="16" max="16" width="9.06640625" style="14"/>
  </cols>
  <sheetData>
    <row r="1" spans="1:16" x14ac:dyDescent="0.45">
      <c r="A1" s="12" t="s">
        <v>0</v>
      </c>
      <c r="B1" s="12"/>
      <c r="M1" s="11" t="s">
        <v>14</v>
      </c>
      <c r="P1" s="14">
        <v>3.4722222222222224E-4</v>
      </c>
    </row>
    <row r="2" spans="1:16" x14ac:dyDescent="0.45">
      <c r="A2" s="12" t="s">
        <v>1</v>
      </c>
      <c r="B2" s="12"/>
      <c r="M2" s="11" t="s">
        <v>15</v>
      </c>
    </row>
    <row r="3" spans="1:16" x14ac:dyDescent="0.45">
      <c r="A3" s="12" t="s">
        <v>2</v>
      </c>
      <c r="B3" s="12"/>
      <c r="M3" s="11" t="s">
        <v>16</v>
      </c>
    </row>
    <row r="4" spans="1:16" x14ac:dyDescent="0.45">
      <c r="A4" s="12"/>
      <c r="B4" s="12"/>
      <c r="M4" s="11"/>
    </row>
    <row r="5" spans="1:16" x14ac:dyDescent="0.45">
      <c r="A5" s="12"/>
      <c r="B5" s="12"/>
      <c r="M5" s="11"/>
    </row>
    <row r="6" spans="1:16" x14ac:dyDescent="0.45">
      <c r="A6" s="12"/>
      <c r="B6" s="12"/>
      <c r="J6" s="19"/>
      <c r="K6" s="19"/>
      <c r="L6" s="19"/>
      <c r="M6" s="23" t="s">
        <v>20</v>
      </c>
    </row>
    <row r="7" spans="1:16" x14ac:dyDescent="0.45">
      <c r="A7" s="13">
        <v>45717</v>
      </c>
      <c r="B7" s="13"/>
    </row>
    <row r="8" spans="1:16" ht="27.4" customHeight="1" x14ac:dyDescent="0.45">
      <c r="A8" s="1" t="s">
        <v>3</v>
      </c>
      <c r="B8" s="1" t="s">
        <v>19</v>
      </c>
      <c r="C8" s="1" t="s">
        <v>4</v>
      </c>
      <c r="D8" s="17" t="s">
        <v>5</v>
      </c>
      <c r="E8" s="1" t="s">
        <v>6</v>
      </c>
      <c r="F8" s="10" t="s">
        <v>7</v>
      </c>
      <c r="G8" s="10" t="s">
        <v>8</v>
      </c>
      <c r="H8" s="22" t="s">
        <v>9</v>
      </c>
      <c r="I8" s="1" t="s">
        <v>10</v>
      </c>
      <c r="J8" s="21" t="s">
        <v>11</v>
      </c>
      <c r="K8" s="21" t="s">
        <v>55</v>
      </c>
      <c r="L8" s="21" t="s">
        <v>12</v>
      </c>
      <c r="M8" s="22" t="s">
        <v>13</v>
      </c>
    </row>
    <row r="9" spans="1:16" x14ac:dyDescent="0.45">
      <c r="A9" s="4" t="s">
        <v>143</v>
      </c>
      <c r="B9" s="4">
        <v>71</v>
      </c>
      <c r="C9" s="4" t="s">
        <v>78</v>
      </c>
      <c r="D9" s="16">
        <v>37622</v>
      </c>
      <c r="E9" s="4">
        <v>22</v>
      </c>
      <c r="F9" s="30">
        <v>4.8611111111111098E-2</v>
      </c>
      <c r="G9" s="30">
        <v>5.590277777777778E-2</v>
      </c>
      <c r="H9" s="19">
        <v>7.2916666666666824E-3</v>
      </c>
      <c r="J9" s="19">
        <v>0</v>
      </c>
      <c r="K9" s="4"/>
      <c r="L9" s="19">
        <v>7.2916666666666824E-3</v>
      </c>
      <c r="M9" s="20">
        <v>1</v>
      </c>
    </row>
    <row r="10" spans="1:16" x14ac:dyDescent="0.45">
      <c r="A10" s="4" t="s">
        <v>143</v>
      </c>
      <c r="B10" s="4">
        <v>72</v>
      </c>
      <c r="C10" s="4" t="s">
        <v>79</v>
      </c>
      <c r="D10" s="16">
        <v>26665</v>
      </c>
      <c r="E10" s="4">
        <v>52</v>
      </c>
      <c r="F10" s="30">
        <v>4.9305555555555602E-2</v>
      </c>
      <c r="G10" s="30">
        <v>5.6921296296296296E-2</v>
      </c>
      <c r="H10" s="19">
        <v>7.6157407407406938E-3</v>
      </c>
      <c r="J10" s="19">
        <v>0</v>
      </c>
      <c r="K10" s="4"/>
      <c r="L10" s="19">
        <v>7.6157407407406938E-3</v>
      </c>
      <c r="M10" s="20">
        <v>2</v>
      </c>
    </row>
    <row r="11" spans="1:16" x14ac:dyDescent="0.45">
      <c r="A11" s="4" t="s">
        <v>28</v>
      </c>
      <c r="B11" s="6">
        <v>42</v>
      </c>
      <c r="C11" s="4" t="s">
        <v>27</v>
      </c>
      <c r="D11" s="16">
        <v>28303</v>
      </c>
      <c r="E11" s="4">
        <v>48</v>
      </c>
      <c r="F11" s="30">
        <v>2.8472222222222201E-2</v>
      </c>
      <c r="G11" s="32">
        <v>3.6435185185185189E-2</v>
      </c>
      <c r="H11" s="19">
        <v>7.9629629629629876E-3</v>
      </c>
      <c r="J11" s="19">
        <v>0</v>
      </c>
      <c r="K11" s="30">
        <v>5.7870370370370373E-5</v>
      </c>
      <c r="L11" s="19">
        <v>7.9050925925926181E-3</v>
      </c>
      <c r="M11" s="20">
        <v>3</v>
      </c>
    </row>
    <row r="12" spans="1:16" x14ac:dyDescent="0.45">
      <c r="A12" s="3" t="s">
        <v>42</v>
      </c>
      <c r="B12" s="4">
        <v>57</v>
      </c>
      <c r="C12" s="4" t="s">
        <v>44</v>
      </c>
      <c r="D12" s="16">
        <v>23335</v>
      </c>
      <c r="E12" s="4">
        <v>62</v>
      </c>
      <c r="F12" s="30">
        <v>3.8888888888889403E-2</v>
      </c>
      <c r="G12" s="30">
        <v>4.6828703703703706E-2</v>
      </c>
      <c r="H12" s="19">
        <v>7.9398148148143027E-3</v>
      </c>
      <c r="J12" s="19">
        <v>0</v>
      </c>
      <c r="K12" s="4"/>
      <c r="L12" s="19">
        <v>7.9398148148143027E-3</v>
      </c>
      <c r="M12" s="4">
        <v>4</v>
      </c>
    </row>
    <row r="13" spans="1:16" x14ac:dyDescent="0.45">
      <c r="A13" s="3" t="s">
        <v>18</v>
      </c>
      <c r="B13" s="4">
        <v>35</v>
      </c>
      <c r="C13" s="4" t="s">
        <v>41</v>
      </c>
      <c r="D13" s="16">
        <v>31287</v>
      </c>
      <c r="E13" s="7">
        <v>40</v>
      </c>
      <c r="F13" s="30">
        <v>2.361111111111111E-2</v>
      </c>
      <c r="G13" s="30">
        <v>3.1354166666666669E-2</v>
      </c>
      <c r="H13" s="19">
        <v>7.7430555555555586E-3</v>
      </c>
      <c r="I13" s="4">
        <v>1</v>
      </c>
      <c r="J13" s="19">
        <v>3.4722222222222224E-4</v>
      </c>
      <c r="K13" s="4"/>
      <c r="L13" s="19">
        <v>8.0902777777777813E-3</v>
      </c>
      <c r="M13" s="4">
        <v>5</v>
      </c>
    </row>
    <row r="14" spans="1:16" x14ac:dyDescent="0.45">
      <c r="A14" s="12" t="s">
        <v>66</v>
      </c>
      <c r="B14" s="4">
        <v>47</v>
      </c>
      <c r="C14" s="4" t="s">
        <v>68</v>
      </c>
      <c r="D14" s="16">
        <v>32874</v>
      </c>
      <c r="E14" s="4">
        <v>35</v>
      </c>
      <c r="F14" s="30">
        <v>3.1944444444444602E-2</v>
      </c>
      <c r="G14" s="30">
        <v>4.0231481481481479E-2</v>
      </c>
      <c r="H14" s="19">
        <v>8.2870370370368776E-3</v>
      </c>
      <c r="J14" s="19">
        <v>0</v>
      </c>
      <c r="K14" s="4"/>
      <c r="L14" s="19">
        <v>8.2870370370368776E-3</v>
      </c>
      <c r="M14" s="4">
        <v>6</v>
      </c>
    </row>
    <row r="15" spans="1:16" x14ac:dyDescent="0.45">
      <c r="A15" s="4" t="s">
        <v>87</v>
      </c>
      <c r="B15" s="4">
        <v>19</v>
      </c>
      <c r="C15" s="4" t="s">
        <v>85</v>
      </c>
      <c r="D15" s="16">
        <v>32874</v>
      </c>
      <c r="E15" s="4">
        <v>35</v>
      </c>
      <c r="F15" s="30">
        <v>1.2500000000000001E-2</v>
      </c>
      <c r="G15" s="30">
        <v>2.0648148148148148E-2</v>
      </c>
      <c r="H15" s="19">
        <v>8.1481481481481474E-3</v>
      </c>
      <c r="I15" s="4">
        <v>1</v>
      </c>
      <c r="J15" s="19">
        <v>3.4722222222222224E-4</v>
      </c>
      <c r="K15" s="4"/>
      <c r="L15" s="19">
        <v>8.4953703703703701E-3</v>
      </c>
      <c r="M15" s="4">
        <v>7</v>
      </c>
    </row>
    <row r="16" spans="1:16" x14ac:dyDescent="0.45">
      <c r="A16" s="4" t="s">
        <v>21</v>
      </c>
      <c r="B16" s="6">
        <v>58</v>
      </c>
      <c r="C16" s="4" t="s">
        <v>23</v>
      </c>
      <c r="D16" s="16">
        <v>24710</v>
      </c>
      <c r="E16" s="7">
        <f ca="1">YEAR(NOW())-YEAR(D16)</f>
        <v>58</v>
      </c>
      <c r="F16" s="9">
        <v>3.9583333333333331E-2</v>
      </c>
      <c r="G16" s="9">
        <v>4.8101851851851854E-2</v>
      </c>
      <c r="H16" s="19">
        <f>G16-F16</f>
        <v>8.5185185185185225E-3</v>
      </c>
      <c r="J16" s="19">
        <f>I16*$P$1</f>
        <v>0</v>
      </c>
      <c r="K16" s="19"/>
      <c r="L16" s="19">
        <f>H16+J16-K16</f>
        <v>8.5185185185185225E-3</v>
      </c>
      <c r="M16" s="4">
        <v>8</v>
      </c>
    </row>
    <row r="17" spans="1:13" x14ac:dyDescent="0.45">
      <c r="A17" s="12" t="s">
        <v>66</v>
      </c>
      <c r="B17" s="4">
        <v>46</v>
      </c>
      <c r="C17" s="4" t="s">
        <v>67</v>
      </c>
      <c r="D17" s="16">
        <v>31413</v>
      </c>
      <c r="E17" s="4">
        <v>39</v>
      </c>
      <c r="F17" s="30">
        <v>3.1250000000000201E-2</v>
      </c>
      <c r="G17" s="30">
        <v>3.9814814814814817E-2</v>
      </c>
      <c r="H17" s="19">
        <v>8.5648148148146155E-3</v>
      </c>
      <c r="J17" s="19">
        <v>0</v>
      </c>
      <c r="K17" s="4"/>
      <c r="L17" s="19">
        <v>8.5648148148146155E-3</v>
      </c>
      <c r="M17" s="4">
        <v>9</v>
      </c>
    </row>
    <row r="18" spans="1:13" x14ac:dyDescent="0.45">
      <c r="A18" s="29" t="s">
        <v>150</v>
      </c>
      <c r="B18" s="4">
        <v>98</v>
      </c>
      <c r="C18" s="4" t="s">
        <v>157</v>
      </c>
      <c r="D18" s="16">
        <v>35352</v>
      </c>
      <c r="E18" s="4">
        <v>29</v>
      </c>
      <c r="F18" s="30">
        <v>6.7361111111111108E-2</v>
      </c>
      <c r="G18" s="30">
        <v>7.5937500000000005E-2</v>
      </c>
      <c r="H18" s="19">
        <v>8.5763888888888973E-3</v>
      </c>
      <c r="J18" s="19">
        <v>0</v>
      </c>
      <c r="K18" s="4"/>
      <c r="L18" s="19">
        <v>8.5763888888888973E-3</v>
      </c>
      <c r="M18" s="4">
        <v>10</v>
      </c>
    </row>
    <row r="19" spans="1:13" x14ac:dyDescent="0.45">
      <c r="A19" s="4" t="s">
        <v>121</v>
      </c>
      <c r="B19" s="4">
        <v>25</v>
      </c>
      <c r="C19" s="4" t="s">
        <v>122</v>
      </c>
      <c r="D19" s="16">
        <v>30633</v>
      </c>
      <c r="E19" s="4">
        <v>42</v>
      </c>
      <c r="F19" s="30">
        <v>1.6666666666666399E-2</v>
      </c>
      <c r="G19" s="30">
        <v>2.5266203703703704E-2</v>
      </c>
      <c r="H19" s="19">
        <v>8.5995370370373046E-3</v>
      </c>
      <c r="J19" s="19">
        <v>0</v>
      </c>
      <c r="K19" s="4"/>
      <c r="L19" s="19">
        <v>8.5995370370373046E-3</v>
      </c>
      <c r="M19" s="4">
        <v>11</v>
      </c>
    </row>
    <row r="20" spans="1:13" x14ac:dyDescent="0.45">
      <c r="A20" s="36" t="s">
        <v>143</v>
      </c>
      <c r="B20" s="4">
        <v>70</v>
      </c>
      <c r="C20" s="4" t="s">
        <v>77</v>
      </c>
      <c r="D20" s="16">
        <v>27030</v>
      </c>
      <c r="E20" s="4">
        <v>51</v>
      </c>
      <c r="F20" s="30">
        <v>4.7916666666666698E-2</v>
      </c>
      <c r="G20" s="30">
        <v>5.6574074074074075E-2</v>
      </c>
      <c r="H20" s="19">
        <v>8.6574074074073776E-3</v>
      </c>
      <c r="J20" s="19">
        <v>0</v>
      </c>
      <c r="K20" s="4"/>
      <c r="L20" s="19">
        <v>8.6574074074073776E-3</v>
      </c>
      <c r="M20" s="4">
        <v>12</v>
      </c>
    </row>
    <row r="21" spans="1:13" x14ac:dyDescent="0.45">
      <c r="A21" s="12" t="s">
        <v>74</v>
      </c>
      <c r="B21" s="4">
        <v>29</v>
      </c>
      <c r="C21" s="4" t="s">
        <v>75</v>
      </c>
      <c r="D21" s="16">
        <v>32406</v>
      </c>
      <c r="E21" s="4">
        <v>37</v>
      </c>
      <c r="F21" s="30">
        <v>1.9444444444444001E-2</v>
      </c>
      <c r="G21" s="30">
        <v>2.824074074074074E-2</v>
      </c>
      <c r="H21" s="19">
        <v>8.7962962962967392E-3</v>
      </c>
      <c r="J21" s="19">
        <v>0</v>
      </c>
      <c r="K21" s="4"/>
      <c r="L21" s="19">
        <v>8.7962962962967392E-3</v>
      </c>
      <c r="M21" s="4">
        <v>13</v>
      </c>
    </row>
    <row r="22" spans="1:13" x14ac:dyDescent="0.45">
      <c r="A22" s="3" t="s">
        <v>18</v>
      </c>
      <c r="B22" s="4">
        <v>34</v>
      </c>
      <c r="C22" s="4" t="s">
        <v>40</v>
      </c>
      <c r="D22" s="16">
        <v>30959</v>
      </c>
      <c r="E22" s="7">
        <v>41</v>
      </c>
      <c r="F22" s="30">
        <v>2.2916666666666665E-2</v>
      </c>
      <c r="G22" s="30">
        <v>3.1412037037037037E-2</v>
      </c>
      <c r="H22" s="19">
        <v>8.4953703703703719E-3</v>
      </c>
      <c r="I22" s="4">
        <v>1</v>
      </c>
      <c r="J22" s="19">
        <v>3.4722222222222224E-4</v>
      </c>
      <c r="K22" s="4"/>
      <c r="L22" s="19">
        <v>8.8425925925925946E-3</v>
      </c>
      <c r="M22" s="4">
        <v>14</v>
      </c>
    </row>
    <row r="23" spans="1:13" x14ac:dyDescent="0.45">
      <c r="A23" s="28" t="s">
        <v>18</v>
      </c>
      <c r="B23" s="4">
        <v>33</v>
      </c>
      <c r="C23" s="4" t="s">
        <v>39</v>
      </c>
      <c r="D23" s="16">
        <v>31604</v>
      </c>
      <c r="E23" s="7">
        <v>39</v>
      </c>
      <c r="F23" s="8">
        <v>2.2222222222222223E-2</v>
      </c>
      <c r="G23" s="8">
        <v>3.0752314814814816E-2</v>
      </c>
      <c r="H23" s="19">
        <v>8.5300925925925926E-3</v>
      </c>
      <c r="I23" s="6">
        <v>1</v>
      </c>
      <c r="J23" s="19">
        <v>3.4722222222222224E-4</v>
      </c>
      <c r="K23" s="19"/>
      <c r="L23" s="19">
        <v>8.8773148148148153E-3</v>
      </c>
      <c r="M23" s="4">
        <v>15</v>
      </c>
    </row>
    <row r="24" spans="1:13" x14ac:dyDescent="0.45">
      <c r="A24" s="4" t="s">
        <v>129</v>
      </c>
      <c r="B24" s="4">
        <v>90</v>
      </c>
      <c r="C24" s="4" t="s">
        <v>130</v>
      </c>
      <c r="D24" s="16">
        <v>29221</v>
      </c>
      <c r="E24" s="4">
        <v>45</v>
      </c>
      <c r="F24" s="30">
        <v>6.1805555555555503E-2</v>
      </c>
      <c r="G24" s="30">
        <v>7.0706018518518515E-2</v>
      </c>
      <c r="H24" s="19">
        <v>8.9004629629630128E-3</v>
      </c>
      <c r="J24" s="19">
        <v>0</v>
      </c>
      <c r="K24" s="4"/>
      <c r="L24" s="19">
        <v>8.9004629629630128E-3</v>
      </c>
      <c r="M24" s="4">
        <v>16</v>
      </c>
    </row>
    <row r="25" spans="1:13" x14ac:dyDescent="0.45">
      <c r="A25" s="12" t="s">
        <v>145</v>
      </c>
      <c r="B25" s="4">
        <v>77</v>
      </c>
      <c r="C25" s="4" t="s">
        <v>54</v>
      </c>
      <c r="D25" s="16">
        <v>28648</v>
      </c>
      <c r="E25" s="4">
        <v>47</v>
      </c>
      <c r="F25" s="30">
        <v>5.2777777777777798E-2</v>
      </c>
      <c r="G25" s="30">
        <v>6.1701388888888889E-2</v>
      </c>
      <c r="H25" s="19">
        <v>8.9236111111110905E-3</v>
      </c>
      <c r="J25" s="19">
        <v>0</v>
      </c>
      <c r="K25" s="4"/>
      <c r="L25" s="19">
        <v>8.9236111111110905E-3</v>
      </c>
      <c r="M25" s="4">
        <v>17</v>
      </c>
    </row>
    <row r="26" spans="1:13" x14ac:dyDescent="0.45">
      <c r="A26" s="4" t="s">
        <v>125</v>
      </c>
      <c r="B26" s="4">
        <v>64</v>
      </c>
      <c r="C26" s="4" t="s">
        <v>126</v>
      </c>
      <c r="D26" s="16">
        <v>30646</v>
      </c>
      <c r="E26" s="4">
        <v>42</v>
      </c>
      <c r="F26" s="30">
        <v>4.3749999999999997E-2</v>
      </c>
      <c r="G26" s="30">
        <v>5.2349537037037035E-2</v>
      </c>
      <c r="H26" s="19">
        <v>8.5995370370370375E-3</v>
      </c>
      <c r="I26" s="4">
        <v>1</v>
      </c>
      <c r="J26" s="19">
        <v>3.4722222222222224E-4</v>
      </c>
      <c r="K26" s="4"/>
      <c r="L26" s="19">
        <v>8.9467592592592602E-3</v>
      </c>
      <c r="M26" s="4">
        <v>18</v>
      </c>
    </row>
    <row r="27" spans="1:13" x14ac:dyDescent="0.45">
      <c r="A27" s="4" t="s">
        <v>102</v>
      </c>
      <c r="B27" s="4">
        <v>86</v>
      </c>
      <c r="C27" s="4" t="s">
        <v>105</v>
      </c>
      <c r="D27" s="16">
        <v>29845</v>
      </c>
      <c r="E27" s="4">
        <v>44</v>
      </c>
      <c r="F27" s="30">
        <v>5.9027777777777797E-2</v>
      </c>
      <c r="G27" s="30">
        <v>6.806712962962963E-2</v>
      </c>
      <c r="H27" s="19">
        <v>9.0393518518518332E-3</v>
      </c>
      <c r="J27" s="19">
        <v>0</v>
      </c>
      <c r="K27" s="4"/>
      <c r="L27" s="19">
        <v>9.0393518518518332E-3</v>
      </c>
      <c r="M27" s="4">
        <v>19</v>
      </c>
    </row>
    <row r="28" spans="1:13" x14ac:dyDescent="0.45">
      <c r="A28" s="4" t="s">
        <v>133</v>
      </c>
      <c r="B28" s="4">
        <v>17</v>
      </c>
      <c r="C28" s="4" t="s">
        <v>135</v>
      </c>
      <c r="D28" s="16">
        <v>26190</v>
      </c>
      <c r="E28" s="4">
        <v>54</v>
      </c>
      <c r="F28" s="30">
        <v>1.1111111111111099E-2</v>
      </c>
      <c r="G28" s="30">
        <v>2.0358796296296295E-2</v>
      </c>
      <c r="H28" s="19">
        <v>9.2476851851851956E-3</v>
      </c>
      <c r="J28" s="19">
        <v>0</v>
      </c>
      <c r="K28" s="4"/>
      <c r="L28" s="19">
        <v>9.2476851851851956E-3</v>
      </c>
      <c r="M28" s="4">
        <v>20</v>
      </c>
    </row>
    <row r="29" spans="1:13" x14ac:dyDescent="0.45">
      <c r="A29" s="12" t="s">
        <v>66</v>
      </c>
      <c r="B29" s="4">
        <v>48</v>
      </c>
      <c r="C29" s="4" t="s">
        <v>69</v>
      </c>
      <c r="D29" s="16">
        <v>36892</v>
      </c>
      <c r="E29" s="4">
        <v>24</v>
      </c>
      <c r="F29" s="30">
        <v>3.2638888888889099E-2</v>
      </c>
      <c r="G29" s="30">
        <v>4.193287037037037E-2</v>
      </c>
      <c r="H29" s="19">
        <v>9.2939814814812713E-3</v>
      </c>
      <c r="J29" s="19">
        <v>0</v>
      </c>
      <c r="K29" s="4"/>
      <c r="L29" s="19">
        <v>9.2939814814812713E-3</v>
      </c>
      <c r="M29" s="4">
        <v>21</v>
      </c>
    </row>
    <row r="30" spans="1:13" x14ac:dyDescent="0.45">
      <c r="A30" s="12" t="s">
        <v>74</v>
      </c>
      <c r="B30" s="4">
        <v>30</v>
      </c>
      <c r="C30" s="4" t="s">
        <v>76</v>
      </c>
      <c r="D30" s="16">
        <v>33170</v>
      </c>
      <c r="E30" s="4">
        <v>35</v>
      </c>
      <c r="F30" s="30">
        <v>2.0138888888888401E-2</v>
      </c>
      <c r="G30" s="30">
        <v>2.943287037037037E-2</v>
      </c>
      <c r="H30" s="19">
        <v>9.2939814814819686E-3</v>
      </c>
      <c r="J30" s="19">
        <v>0</v>
      </c>
      <c r="K30" s="4"/>
      <c r="L30" s="19">
        <v>9.2939814814819686E-3</v>
      </c>
      <c r="M30" s="4">
        <v>22</v>
      </c>
    </row>
    <row r="31" spans="1:13" x14ac:dyDescent="0.45">
      <c r="A31" s="4" t="s">
        <v>129</v>
      </c>
      <c r="B31" s="4">
        <v>92</v>
      </c>
      <c r="C31" s="4" t="s">
        <v>132</v>
      </c>
      <c r="D31" s="16">
        <v>28842</v>
      </c>
      <c r="E31" s="4">
        <v>47</v>
      </c>
      <c r="F31" s="30">
        <v>6.31944444444444E-2</v>
      </c>
      <c r="G31" s="30">
        <v>7.2152777777777774E-2</v>
      </c>
      <c r="H31" s="19">
        <v>8.9583333333333737E-3</v>
      </c>
      <c r="I31" s="4">
        <v>1</v>
      </c>
      <c r="J31" s="19">
        <v>3.4722222222222224E-4</v>
      </c>
      <c r="K31" s="4"/>
      <c r="L31" s="19">
        <v>9.3055555555555964E-3</v>
      </c>
      <c r="M31" s="4">
        <v>23</v>
      </c>
    </row>
    <row r="32" spans="1:13" x14ac:dyDescent="0.45">
      <c r="A32" s="4" t="s">
        <v>133</v>
      </c>
      <c r="B32" s="4">
        <v>18</v>
      </c>
      <c r="C32" s="4" t="s">
        <v>136</v>
      </c>
      <c r="D32" s="16">
        <v>27815</v>
      </c>
      <c r="E32" s="4">
        <v>49</v>
      </c>
      <c r="F32" s="30">
        <v>1.18055555555556E-2</v>
      </c>
      <c r="G32" s="30">
        <v>2.1168981481481483E-2</v>
      </c>
      <c r="H32" s="19">
        <v>9.3634259259258827E-3</v>
      </c>
      <c r="J32" s="19">
        <v>0</v>
      </c>
      <c r="K32" s="4"/>
      <c r="L32" s="19">
        <v>9.3634259259258827E-3</v>
      </c>
      <c r="M32" s="4">
        <v>24</v>
      </c>
    </row>
    <row r="33" spans="1:13" x14ac:dyDescent="0.45">
      <c r="A33" s="4" t="s">
        <v>30</v>
      </c>
      <c r="B33" s="4">
        <v>60</v>
      </c>
      <c r="C33" s="4" t="s">
        <v>81</v>
      </c>
      <c r="D33" s="16">
        <v>31295</v>
      </c>
      <c r="E33" s="4">
        <v>40</v>
      </c>
      <c r="F33" s="30">
        <v>4.0972222222222222E-2</v>
      </c>
      <c r="G33" s="30">
        <v>5.0370370370370371E-2</v>
      </c>
      <c r="H33" s="19">
        <v>9.3981481481481485E-3</v>
      </c>
      <c r="J33" s="19">
        <v>0</v>
      </c>
      <c r="K33" s="4"/>
      <c r="L33" s="19">
        <v>9.3981481481481485E-3</v>
      </c>
      <c r="M33" s="4">
        <v>25</v>
      </c>
    </row>
    <row r="34" spans="1:13" x14ac:dyDescent="0.45">
      <c r="A34" s="4" t="s">
        <v>106</v>
      </c>
      <c r="B34" s="4">
        <v>24</v>
      </c>
      <c r="C34" s="4" t="s">
        <v>109</v>
      </c>
      <c r="D34" s="16">
        <v>25833</v>
      </c>
      <c r="E34" s="4">
        <v>55</v>
      </c>
      <c r="F34" s="30">
        <v>1.5972222222221999E-2</v>
      </c>
      <c r="G34" s="30">
        <v>2.5138888888888888E-2</v>
      </c>
      <c r="H34" s="19">
        <v>9.1666666666668888E-3</v>
      </c>
      <c r="I34" s="4">
        <v>1</v>
      </c>
      <c r="J34" s="19">
        <v>3.4722222222222224E-4</v>
      </c>
      <c r="K34" s="4"/>
      <c r="L34" s="19">
        <v>9.5138888888891115E-3</v>
      </c>
      <c r="M34" s="4">
        <v>26</v>
      </c>
    </row>
    <row r="35" spans="1:13" x14ac:dyDescent="0.45">
      <c r="A35" s="12" t="s">
        <v>59</v>
      </c>
      <c r="B35" s="4">
        <v>49</v>
      </c>
      <c r="C35" s="4" t="s">
        <v>60</v>
      </c>
      <c r="D35" s="16">
        <v>30220</v>
      </c>
      <c r="E35" s="4">
        <v>43</v>
      </c>
      <c r="F35" s="30">
        <v>3.3333333333333597E-2</v>
      </c>
      <c r="G35" s="30">
        <v>4.2870370370370371E-2</v>
      </c>
      <c r="H35" s="19">
        <v>9.5370370370367746E-3</v>
      </c>
      <c r="J35" s="19">
        <v>0</v>
      </c>
      <c r="K35" s="4"/>
      <c r="L35" s="19">
        <v>9.5370370370367746E-3</v>
      </c>
      <c r="M35" s="4">
        <v>27</v>
      </c>
    </row>
    <row r="36" spans="1:13" x14ac:dyDescent="0.45">
      <c r="A36" s="4" t="s">
        <v>98</v>
      </c>
      <c r="B36" s="4">
        <v>6</v>
      </c>
      <c r="C36" s="4" t="s">
        <v>99</v>
      </c>
      <c r="D36" s="16">
        <v>32156</v>
      </c>
      <c r="E36" s="4">
        <v>37</v>
      </c>
      <c r="F36" s="30">
        <v>3.4722222222222199E-3</v>
      </c>
      <c r="G36" s="30">
        <v>1.3009259259259259E-2</v>
      </c>
      <c r="H36" s="19">
        <v>9.5370370370370383E-3</v>
      </c>
      <c r="J36" s="19">
        <v>0</v>
      </c>
      <c r="K36" s="4"/>
      <c r="L36" s="19">
        <v>9.5370370370370383E-3</v>
      </c>
      <c r="M36" s="4">
        <v>28</v>
      </c>
    </row>
    <row r="37" spans="1:13" x14ac:dyDescent="0.45">
      <c r="A37" s="4" t="s">
        <v>151</v>
      </c>
      <c r="B37" s="4">
        <v>93</v>
      </c>
      <c r="C37" s="4" t="s">
        <v>152</v>
      </c>
      <c r="D37" s="16">
        <v>32897</v>
      </c>
      <c r="E37" s="4">
        <v>35</v>
      </c>
      <c r="F37" s="30">
        <v>6.3888888888888898E-2</v>
      </c>
      <c r="G37" s="30">
        <v>7.3437500000000003E-2</v>
      </c>
      <c r="H37" s="19">
        <v>9.5486111111111049E-3</v>
      </c>
      <c r="J37" s="19">
        <v>0</v>
      </c>
      <c r="K37" s="4"/>
      <c r="L37" s="19">
        <v>9.5486111111111049E-3</v>
      </c>
      <c r="M37" s="4">
        <v>29</v>
      </c>
    </row>
    <row r="38" spans="1:13" x14ac:dyDescent="0.45">
      <c r="A38" s="4" t="s">
        <v>106</v>
      </c>
      <c r="B38" s="4">
        <v>23</v>
      </c>
      <c r="C38" s="4" t="s">
        <v>108</v>
      </c>
      <c r="D38" s="16">
        <v>25987</v>
      </c>
      <c r="E38" s="4">
        <v>54</v>
      </c>
      <c r="F38" s="30">
        <v>1.52777777777776E-2</v>
      </c>
      <c r="G38" s="30">
        <v>2.4571759259259258E-2</v>
      </c>
      <c r="H38" s="19">
        <v>9.2939814814816581E-3</v>
      </c>
      <c r="I38" s="4">
        <v>1</v>
      </c>
      <c r="J38" s="19">
        <v>3.4722222222222224E-4</v>
      </c>
      <c r="K38" s="4"/>
      <c r="L38" s="19">
        <v>9.6412037037038809E-3</v>
      </c>
      <c r="M38" s="4">
        <v>30</v>
      </c>
    </row>
    <row r="39" spans="1:13" x14ac:dyDescent="0.45">
      <c r="A39" s="12" t="s">
        <v>70</v>
      </c>
      <c r="B39" s="4">
        <v>53</v>
      </c>
      <c r="C39" s="4" t="s">
        <v>72</v>
      </c>
      <c r="D39" s="16">
        <v>32248</v>
      </c>
      <c r="E39" s="4">
        <v>37</v>
      </c>
      <c r="F39" s="30">
        <v>3.6111111111111503E-2</v>
      </c>
      <c r="G39" s="30">
        <v>4.5763888888888889E-2</v>
      </c>
      <c r="H39" s="19">
        <v>9.6527777777773854E-3</v>
      </c>
      <c r="J39" s="19">
        <v>0</v>
      </c>
      <c r="K39" s="4"/>
      <c r="L39" s="19">
        <v>9.6527777777773854E-3</v>
      </c>
      <c r="M39" s="4">
        <v>31</v>
      </c>
    </row>
    <row r="40" spans="1:13" x14ac:dyDescent="0.45">
      <c r="A40" s="4" t="s">
        <v>150</v>
      </c>
      <c r="B40" s="4">
        <v>97</v>
      </c>
      <c r="C40" s="4" t="s">
        <v>156</v>
      </c>
      <c r="D40" s="16">
        <v>30467</v>
      </c>
      <c r="E40" s="4">
        <v>42</v>
      </c>
      <c r="F40" s="30">
        <v>6.6666666666666666E-2</v>
      </c>
      <c r="G40" s="30">
        <v>7.633101851851852E-2</v>
      </c>
      <c r="H40" s="19">
        <v>9.6643518518518545E-3</v>
      </c>
      <c r="J40" s="19">
        <v>0</v>
      </c>
      <c r="K40" s="4"/>
      <c r="L40" s="19">
        <v>9.6643518518518545E-3</v>
      </c>
      <c r="M40" s="4">
        <v>32</v>
      </c>
    </row>
    <row r="41" spans="1:13" x14ac:dyDescent="0.45">
      <c r="A41" s="4" t="s">
        <v>110</v>
      </c>
      <c r="B41" s="4">
        <v>100</v>
      </c>
      <c r="C41" s="4" t="s">
        <v>112</v>
      </c>
      <c r="D41" s="16">
        <v>26946</v>
      </c>
      <c r="E41" s="4">
        <f ca="1">YEAR(NOW())-YEAR(D41)</f>
        <v>52</v>
      </c>
      <c r="F41" s="9">
        <v>6.8750000000000006E-2</v>
      </c>
      <c r="G41" s="9">
        <v>7.8148148148148147E-2</v>
      </c>
      <c r="H41" s="19">
        <f>G41-F41</f>
        <v>9.3981481481481416E-3</v>
      </c>
      <c r="I41" s="4">
        <v>1</v>
      </c>
      <c r="J41" s="19">
        <f>I41*$P$1</f>
        <v>3.4722222222222224E-4</v>
      </c>
      <c r="L41" s="19">
        <f>H41+J41-K41</f>
        <v>9.7453703703703643E-3</v>
      </c>
      <c r="M41" s="4">
        <v>33</v>
      </c>
    </row>
    <row r="42" spans="1:13" x14ac:dyDescent="0.45">
      <c r="A42" s="4" t="s">
        <v>102</v>
      </c>
      <c r="B42" s="4">
        <v>85</v>
      </c>
      <c r="C42" s="4" t="s">
        <v>104</v>
      </c>
      <c r="D42" s="16">
        <v>25610</v>
      </c>
      <c r="E42" s="4">
        <v>55</v>
      </c>
      <c r="F42" s="30">
        <v>5.8333333333333334E-2</v>
      </c>
      <c r="G42" s="30">
        <v>6.7766203703703703E-2</v>
      </c>
      <c r="H42" s="19">
        <v>9.4328703703703692E-3</v>
      </c>
      <c r="I42" s="4">
        <v>1</v>
      </c>
      <c r="J42" s="19">
        <v>3.4722222222222224E-4</v>
      </c>
      <c r="K42" s="4"/>
      <c r="L42" s="19">
        <v>9.780092592592592E-3</v>
      </c>
      <c r="M42" s="4">
        <v>34</v>
      </c>
    </row>
    <row r="43" spans="1:13" x14ac:dyDescent="0.45">
      <c r="A43" s="4" t="s">
        <v>129</v>
      </c>
      <c r="B43" s="4">
        <v>91</v>
      </c>
      <c r="C43" s="4" t="s">
        <v>131</v>
      </c>
      <c r="D43" s="16">
        <v>31778</v>
      </c>
      <c r="E43" s="4">
        <v>38</v>
      </c>
      <c r="F43" s="30">
        <v>6.25E-2</v>
      </c>
      <c r="G43" s="30">
        <v>7.239583333333334E-2</v>
      </c>
      <c r="H43" s="19">
        <v>9.8958333333333398E-3</v>
      </c>
      <c r="J43" s="19">
        <v>0</v>
      </c>
      <c r="K43" s="4"/>
      <c r="L43" s="19">
        <v>9.8958333333333398E-3</v>
      </c>
      <c r="M43" s="4">
        <v>35</v>
      </c>
    </row>
    <row r="44" spans="1:13" x14ac:dyDescent="0.45">
      <c r="A44" s="3" t="s">
        <v>42</v>
      </c>
      <c r="B44" s="4">
        <v>56</v>
      </c>
      <c r="C44" s="4" t="s">
        <v>43</v>
      </c>
      <c r="D44" s="16">
        <v>32582</v>
      </c>
      <c r="E44" s="4">
        <v>36</v>
      </c>
      <c r="F44" s="30">
        <v>3.8194444444444899E-2</v>
      </c>
      <c r="G44" s="30">
        <v>4.7754629629629633E-2</v>
      </c>
      <c r="H44" s="19">
        <v>9.5601851851847344E-3</v>
      </c>
      <c r="I44" s="4">
        <v>1</v>
      </c>
      <c r="J44" s="19">
        <v>3.4722222222222224E-4</v>
      </c>
      <c r="K44" s="4"/>
      <c r="L44" s="19">
        <v>9.9074074074069571E-3</v>
      </c>
      <c r="M44" s="4">
        <v>36</v>
      </c>
    </row>
    <row r="45" spans="1:13" x14ac:dyDescent="0.45">
      <c r="A45" s="4" t="s">
        <v>121</v>
      </c>
      <c r="B45" s="4">
        <v>27</v>
      </c>
      <c r="C45" s="4" t="s">
        <v>124</v>
      </c>
      <c r="D45" s="16">
        <v>31052</v>
      </c>
      <c r="E45" s="4">
        <v>40</v>
      </c>
      <c r="F45" s="30">
        <v>1.80555555555552E-2</v>
      </c>
      <c r="G45" s="30">
        <v>2.7962962962962964E-2</v>
      </c>
      <c r="H45" s="19">
        <v>9.9074074074077638E-3</v>
      </c>
      <c r="J45" s="19">
        <v>0</v>
      </c>
      <c r="K45" s="4"/>
      <c r="L45" s="19">
        <v>9.9074074074077638E-3</v>
      </c>
      <c r="M45" s="4">
        <v>37</v>
      </c>
    </row>
    <row r="46" spans="1:13" x14ac:dyDescent="0.45">
      <c r="A46" s="4" t="s">
        <v>98</v>
      </c>
      <c r="B46" s="4">
        <v>7</v>
      </c>
      <c r="C46" s="4" t="s">
        <v>100</v>
      </c>
      <c r="D46" s="16">
        <v>30759</v>
      </c>
      <c r="E46" s="4">
        <v>41</v>
      </c>
      <c r="F46" s="30">
        <v>4.1666666666666701E-3</v>
      </c>
      <c r="G46" s="30">
        <v>1.3923611111111111E-2</v>
      </c>
      <c r="H46" s="19">
        <v>9.7569444444444396E-3</v>
      </c>
      <c r="I46" s="4">
        <v>1</v>
      </c>
      <c r="J46" s="19">
        <v>3.4722222222222224E-4</v>
      </c>
      <c r="K46" s="4"/>
      <c r="L46" s="19">
        <v>1.0104166666666662E-2</v>
      </c>
      <c r="M46" s="4">
        <v>38</v>
      </c>
    </row>
    <row r="47" spans="1:13" x14ac:dyDescent="0.45">
      <c r="A47" s="4" t="s">
        <v>102</v>
      </c>
      <c r="B47" s="4">
        <v>84</v>
      </c>
      <c r="C47" s="4" t="s">
        <v>103</v>
      </c>
      <c r="D47" s="16">
        <v>32712</v>
      </c>
      <c r="E47" s="4">
        <v>36</v>
      </c>
      <c r="F47" s="30">
        <v>5.7638888888888892E-2</v>
      </c>
      <c r="G47" s="30">
        <v>6.7743055555555556E-2</v>
      </c>
      <c r="H47" s="19">
        <v>1.0104166666666664E-2</v>
      </c>
      <c r="J47" s="19">
        <v>0</v>
      </c>
      <c r="K47" s="4"/>
      <c r="L47" s="19">
        <v>1.0104166666666664E-2</v>
      </c>
      <c r="M47" s="4">
        <v>39</v>
      </c>
    </row>
    <row r="48" spans="1:13" x14ac:dyDescent="0.45">
      <c r="A48" s="12" t="s">
        <v>59</v>
      </c>
      <c r="B48" s="4">
        <v>50</v>
      </c>
      <c r="C48" s="4" t="s">
        <v>61</v>
      </c>
      <c r="D48" s="16">
        <v>30248</v>
      </c>
      <c r="E48" s="4">
        <v>43</v>
      </c>
      <c r="F48" s="30">
        <v>3.4027777777778101E-2</v>
      </c>
      <c r="G48" s="30">
        <v>4.4143518518518519E-2</v>
      </c>
      <c r="H48" s="19">
        <v>1.0115740740740418E-2</v>
      </c>
      <c r="J48" s="19">
        <v>0</v>
      </c>
      <c r="K48" s="4"/>
      <c r="L48" s="19">
        <v>1.0115740740740418E-2</v>
      </c>
      <c r="M48" s="4">
        <v>40</v>
      </c>
    </row>
    <row r="49" spans="1:13" x14ac:dyDescent="0.45">
      <c r="A49" s="12" t="s">
        <v>70</v>
      </c>
      <c r="B49" s="4">
        <v>54</v>
      </c>
      <c r="C49" s="4" t="s">
        <v>73</v>
      </c>
      <c r="D49" s="16">
        <v>33434</v>
      </c>
      <c r="E49" s="4">
        <v>34</v>
      </c>
      <c r="F49" s="30">
        <v>3.6805555555556001E-2</v>
      </c>
      <c r="G49" s="30">
        <v>4.6608796296296294E-2</v>
      </c>
      <c r="H49" s="19">
        <v>9.8032407407402933E-3</v>
      </c>
      <c r="I49" s="4">
        <v>1</v>
      </c>
      <c r="J49" s="19">
        <v>3.4722222222222224E-4</v>
      </c>
      <c r="K49" s="4"/>
      <c r="L49" s="19">
        <v>1.0150462962962516E-2</v>
      </c>
      <c r="M49" s="4">
        <v>41</v>
      </c>
    </row>
    <row r="50" spans="1:13" x14ac:dyDescent="0.45">
      <c r="A50" s="12" t="s">
        <v>62</v>
      </c>
      <c r="B50" s="4">
        <v>4</v>
      </c>
      <c r="C50" s="4" t="s">
        <v>64</v>
      </c>
      <c r="D50" s="16">
        <v>32509</v>
      </c>
      <c r="E50" s="4">
        <v>36</v>
      </c>
      <c r="F50" s="30">
        <v>2.0833333333333333E-3</v>
      </c>
      <c r="G50" s="30">
        <v>1.1886574074074074E-2</v>
      </c>
      <c r="H50" s="19">
        <v>9.8032407407407408E-3</v>
      </c>
      <c r="I50" s="4">
        <v>1</v>
      </c>
      <c r="J50" s="19">
        <v>3.4722222222222224E-4</v>
      </c>
      <c r="K50" s="4"/>
      <c r="L50" s="19">
        <v>1.0150462962962964E-2</v>
      </c>
      <c r="M50" s="4">
        <v>42</v>
      </c>
    </row>
    <row r="51" spans="1:13" x14ac:dyDescent="0.45">
      <c r="A51" s="12" t="s">
        <v>62</v>
      </c>
      <c r="B51" s="4">
        <v>5</v>
      </c>
      <c r="C51" s="4" t="s">
        <v>65</v>
      </c>
      <c r="D51" s="16">
        <v>31413</v>
      </c>
      <c r="E51" s="4">
        <v>39</v>
      </c>
      <c r="F51" s="30">
        <v>2.7777777777777801E-3</v>
      </c>
      <c r="G51" s="30">
        <v>1.2592592592592593E-2</v>
      </c>
      <c r="H51" s="19">
        <v>9.8148148148148127E-3</v>
      </c>
      <c r="I51" s="4">
        <v>1</v>
      </c>
      <c r="J51" s="19">
        <v>3.4722222222222224E-4</v>
      </c>
      <c r="K51" s="4"/>
      <c r="L51" s="19">
        <v>1.0162037037037035E-2</v>
      </c>
      <c r="M51" s="4">
        <v>43</v>
      </c>
    </row>
    <row r="52" spans="1:13" x14ac:dyDescent="0.45">
      <c r="A52" s="3" t="s">
        <v>42</v>
      </c>
      <c r="B52" s="4">
        <v>55</v>
      </c>
      <c r="C52" s="4" t="s">
        <v>142</v>
      </c>
      <c r="D52" s="16">
        <v>32389</v>
      </c>
      <c r="E52" s="7">
        <v>37</v>
      </c>
      <c r="F52" s="30">
        <v>3.7500000000000498E-2</v>
      </c>
      <c r="G52" s="30">
        <v>4.7800925925925927E-2</v>
      </c>
      <c r="H52" s="19">
        <v>1.0300925925925429E-2</v>
      </c>
      <c r="J52" s="19">
        <v>0</v>
      </c>
      <c r="K52" s="4"/>
      <c r="L52" s="19">
        <v>1.0300925925925429E-2</v>
      </c>
      <c r="M52" s="4">
        <v>44</v>
      </c>
    </row>
    <row r="53" spans="1:13" x14ac:dyDescent="0.45">
      <c r="A53" s="4" t="s">
        <v>87</v>
      </c>
      <c r="B53" s="4">
        <v>21</v>
      </c>
      <c r="C53" s="4" t="s">
        <v>137</v>
      </c>
      <c r="D53" s="16">
        <v>27030</v>
      </c>
      <c r="E53" s="4">
        <v>51</v>
      </c>
      <c r="F53" s="30">
        <v>1.38888888888888E-2</v>
      </c>
      <c r="G53" s="30">
        <v>2.4236111111111111E-2</v>
      </c>
      <c r="H53" s="19">
        <v>1.0347222222222311E-2</v>
      </c>
      <c r="J53" s="19">
        <v>0</v>
      </c>
      <c r="K53" s="4"/>
      <c r="L53" s="19">
        <v>1.0347222222222311E-2</v>
      </c>
      <c r="M53" s="4">
        <v>45</v>
      </c>
    </row>
    <row r="54" spans="1:13" x14ac:dyDescent="0.45">
      <c r="A54" s="4" t="s">
        <v>125</v>
      </c>
      <c r="B54" s="4">
        <v>65</v>
      </c>
      <c r="C54" s="4" t="s">
        <v>127</v>
      </c>
      <c r="D54" s="16">
        <v>28832</v>
      </c>
      <c r="E54" s="4">
        <v>47</v>
      </c>
      <c r="F54" s="30">
        <v>4.4444444444444446E-2</v>
      </c>
      <c r="G54" s="30">
        <v>5.4872685185185184E-2</v>
      </c>
      <c r="H54" s="19">
        <v>1.0428240740740738E-2</v>
      </c>
      <c r="J54" s="19">
        <v>0</v>
      </c>
      <c r="K54" s="4"/>
      <c r="L54" s="19">
        <v>1.0428240740740738E-2</v>
      </c>
      <c r="M54" s="4">
        <v>46</v>
      </c>
    </row>
    <row r="55" spans="1:13" x14ac:dyDescent="0.45">
      <c r="A55" s="4" t="s">
        <v>121</v>
      </c>
      <c r="B55" s="4">
        <v>26</v>
      </c>
      <c r="C55" s="4" t="s">
        <v>123</v>
      </c>
      <c r="D55" s="16">
        <v>31052</v>
      </c>
      <c r="E55" s="4">
        <v>40</v>
      </c>
      <c r="F55" s="30">
        <v>1.73611111111108E-2</v>
      </c>
      <c r="G55" s="30">
        <v>2.7916666666666666E-2</v>
      </c>
      <c r="H55" s="19">
        <v>1.0555555555555866E-2</v>
      </c>
      <c r="J55" s="19">
        <v>0</v>
      </c>
      <c r="K55" s="4"/>
      <c r="L55" s="19">
        <v>1.0555555555555866E-2</v>
      </c>
      <c r="M55" s="4">
        <v>47</v>
      </c>
    </row>
    <row r="56" spans="1:13" x14ac:dyDescent="0.45">
      <c r="A56" s="35" t="s">
        <v>62</v>
      </c>
      <c r="B56" s="4">
        <v>3</v>
      </c>
      <c r="C56" s="4" t="s">
        <v>63</v>
      </c>
      <c r="D56" s="16">
        <v>29952</v>
      </c>
      <c r="E56" s="4">
        <v>43</v>
      </c>
      <c r="F56" s="30">
        <v>1.3888888888888889E-3</v>
      </c>
      <c r="G56" s="30">
        <v>1.1620370370370371E-2</v>
      </c>
      <c r="H56" s="19">
        <v>1.0231481481481482E-2</v>
      </c>
      <c r="I56" s="4">
        <v>1</v>
      </c>
      <c r="J56" s="19">
        <v>3.4722222222222224E-4</v>
      </c>
      <c r="K56" s="4"/>
      <c r="L56" s="19">
        <v>1.0578703703703705E-2</v>
      </c>
      <c r="M56" s="4">
        <v>48</v>
      </c>
    </row>
    <row r="57" spans="1:13" x14ac:dyDescent="0.45">
      <c r="A57" s="4" t="s">
        <v>117</v>
      </c>
      <c r="B57" s="4">
        <v>11</v>
      </c>
      <c r="C57" s="4" t="s">
        <v>120</v>
      </c>
      <c r="D57" s="16">
        <v>34697</v>
      </c>
      <c r="E57" s="4">
        <v>31</v>
      </c>
      <c r="F57" s="30">
        <v>6.9444444444444397E-3</v>
      </c>
      <c r="G57" s="30">
        <v>1.7534722222222222E-2</v>
      </c>
      <c r="H57" s="19">
        <v>1.0590277777777782E-2</v>
      </c>
      <c r="J57" s="19">
        <v>0</v>
      </c>
      <c r="K57" s="4"/>
      <c r="L57" s="19">
        <v>1.0590277777777782E-2</v>
      </c>
      <c r="M57" s="4">
        <v>49</v>
      </c>
    </row>
    <row r="58" spans="1:13" x14ac:dyDescent="0.45">
      <c r="A58" s="12" t="s">
        <v>111</v>
      </c>
      <c r="B58" s="4">
        <v>37</v>
      </c>
      <c r="C58" s="4" t="s">
        <v>56</v>
      </c>
      <c r="D58" s="16">
        <v>32234</v>
      </c>
      <c r="E58" s="4">
        <v>37</v>
      </c>
      <c r="F58" s="30">
        <v>2.5000000000000001E-2</v>
      </c>
      <c r="G58" s="30">
        <v>3.5648148148148151E-2</v>
      </c>
      <c r="H58" s="19">
        <v>1.064814814814815E-2</v>
      </c>
      <c r="J58" s="19">
        <v>0</v>
      </c>
      <c r="K58" s="4"/>
      <c r="L58" s="19">
        <v>1.064814814814815E-2</v>
      </c>
      <c r="M58" s="4">
        <v>50</v>
      </c>
    </row>
    <row r="59" spans="1:13" x14ac:dyDescent="0.45">
      <c r="A59" s="4" t="s">
        <v>91</v>
      </c>
      <c r="B59" s="4">
        <v>45</v>
      </c>
      <c r="C59" s="4" t="s">
        <v>97</v>
      </c>
      <c r="D59" s="16">
        <v>29318</v>
      </c>
      <c r="E59" s="4">
        <v>45</v>
      </c>
      <c r="F59" s="30">
        <v>3.05555555555557E-2</v>
      </c>
      <c r="G59" s="30">
        <v>4.1238425925925928E-2</v>
      </c>
      <c r="H59" s="19">
        <v>1.0682870370370228E-2</v>
      </c>
      <c r="J59" s="19">
        <v>0</v>
      </c>
      <c r="K59" s="4"/>
      <c r="L59" s="19">
        <v>1.0682870370370228E-2</v>
      </c>
      <c r="M59" s="4">
        <v>51</v>
      </c>
    </row>
    <row r="60" spans="1:13" x14ac:dyDescent="0.45">
      <c r="A60" s="4" t="s">
        <v>133</v>
      </c>
      <c r="B60" s="4">
        <v>16</v>
      </c>
      <c r="C60" s="4" t="s">
        <v>134</v>
      </c>
      <c r="D60" s="16">
        <v>24455</v>
      </c>
      <c r="E60" s="4">
        <v>59</v>
      </c>
      <c r="F60" s="30">
        <v>1.0416666666666701E-2</v>
      </c>
      <c r="G60" s="30">
        <v>2.0810185185185185E-2</v>
      </c>
      <c r="H60" s="19">
        <v>1.0393518518518484E-2</v>
      </c>
      <c r="I60" s="4">
        <v>1</v>
      </c>
      <c r="J60" s="19">
        <v>3.4722222222222224E-4</v>
      </c>
      <c r="K60" s="4"/>
      <c r="L60" s="19">
        <v>1.0740740740740707E-2</v>
      </c>
      <c r="M60" s="4">
        <v>52</v>
      </c>
    </row>
    <row r="61" spans="1:13" x14ac:dyDescent="0.45">
      <c r="A61" s="4" t="s">
        <v>30</v>
      </c>
      <c r="B61" s="6">
        <v>62</v>
      </c>
      <c r="C61" s="4" t="s">
        <v>29</v>
      </c>
      <c r="D61" s="16">
        <v>22285</v>
      </c>
      <c r="E61" s="4">
        <f ca="1">YEAR(NOW())-YEAR(D61)</f>
        <v>64</v>
      </c>
      <c r="F61" s="9">
        <v>4.2361111111111113E-2</v>
      </c>
      <c r="G61" s="9">
        <v>5.2766203703703704E-2</v>
      </c>
      <c r="H61" s="19">
        <f>G61-F61</f>
        <v>1.0405092592592591E-2</v>
      </c>
      <c r="I61" s="4">
        <v>1</v>
      </c>
      <c r="J61" s="19">
        <f>I61*$P$1</f>
        <v>3.4722222222222224E-4</v>
      </c>
      <c r="K61" s="19"/>
      <c r="L61" s="19">
        <f>H61+J61-K61</f>
        <v>1.0752314814814814E-2</v>
      </c>
      <c r="M61" s="4">
        <v>53</v>
      </c>
    </row>
    <row r="62" spans="1:13" x14ac:dyDescent="0.45">
      <c r="A62" s="4" t="s">
        <v>21</v>
      </c>
      <c r="B62" s="4">
        <v>12</v>
      </c>
      <c r="C62" s="4" t="s">
        <v>22</v>
      </c>
      <c r="D62" s="16">
        <v>30317</v>
      </c>
      <c r="E62" s="7">
        <f ca="1">YEAR(NOW())-YEAR(D62)</f>
        <v>42</v>
      </c>
      <c r="F62" s="8">
        <v>7.6388888888888886E-3</v>
      </c>
      <c r="G62" s="8">
        <v>1.8090277777777778E-2</v>
      </c>
      <c r="H62" s="19">
        <f>G62-F62</f>
        <v>1.0451388888888889E-2</v>
      </c>
      <c r="I62" s="6">
        <v>1</v>
      </c>
      <c r="J62" s="19">
        <f>I62*$P$1</f>
        <v>3.4722222222222224E-4</v>
      </c>
      <c r="K62" s="19"/>
      <c r="L62" s="19">
        <f>H62+J62-K62</f>
        <v>1.0798611111111111E-2</v>
      </c>
      <c r="M62" s="4">
        <v>54</v>
      </c>
    </row>
    <row r="63" spans="1:13" x14ac:dyDescent="0.45">
      <c r="A63" s="12" t="s">
        <v>145</v>
      </c>
      <c r="B63" s="4">
        <v>76</v>
      </c>
      <c r="C63" s="4" t="s">
        <v>53</v>
      </c>
      <c r="D63" s="16">
        <v>28805</v>
      </c>
      <c r="E63" s="4">
        <v>47</v>
      </c>
      <c r="F63" s="30">
        <v>5.2083333333333398E-2</v>
      </c>
      <c r="G63" s="30">
        <v>6.2604166666666669E-2</v>
      </c>
      <c r="H63" s="19">
        <v>1.0520833333333271E-2</v>
      </c>
      <c r="I63" s="4">
        <v>1</v>
      </c>
      <c r="J63" s="19">
        <v>3.4722222222222224E-4</v>
      </c>
      <c r="K63" s="4"/>
      <c r="L63" s="19">
        <v>1.0868055555555494E-2</v>
      </c>
      <c r="M63" s="4">
        <v>55</v>
      </c>
    </row>
    <row r="64" spans="1:13" x14ac:dyDescent="0.45">
      <c r="A64" s="4" t="s">
        <v>125</v>
      </c>
      <c r="B64" s="4">
        <v>66</v>
      </c>
      <c r="C64" s="4" t="s">
        <v>128</v>
      </c>
      <c r="D64" s="16">
        <v>26665</v>
      </c>
      <c r="E64" s="4">
        <v>52</v>
      </c>
      <c r="F64" s="30">
        <v>4.5138888888888902E-2</v>
      </c>
      <c r="G64" s="30">
        <v>5.6053240740740744E-2</v>
      </c>
      <c r="H64" s="19">
        <v>1.0914351851851842E-2</v>
      </c>
      <c r="J64" s="19">
        <v>0</v>
      </c>
      <c r="K64" s="4"/>
      <c r="L64" s="19">
        <v>1.0914351851851842E-2</v>
      </c>
      <c r="M64" s="4">
        <v>56</v>
      </c>
    </row>
    <row r="65" spans="1:13" x14ac:dyDescent="0.45">
      <c r="A65" s="3" t="s">
        <v>45</v>
      </c>
      <c r="B65" s="4">
        <v>74</v>
      </c>
      <c r="C65" s="4" t="s">
        <v>47</v>
      </c>
      <c r="D65" s="16">
        <v>31011</v>
      </c>
      <c r="E65" s="4">
        <v>41</v>
      </c>
      <c r="F65" s="30">
        <v>5.06944444444445E-2</v>
      </c>
      <c r="G65" s="30">
        <v>6.1342592592592594E-2</v>
      </c>
      <c r="H65" s="19">
        <v>1.0648148148148094E-2</v>
      </c>
      <c r="I65" s="4">
        <v>1</v>
      </c>
      <c r="J65" s="19">
        <v>3.4722222222222224E-4</v>
      </c>
      <c r="K65" s="4"/>
      <c r="L65" s="19">
        <v>1.0995370370370317E-2</v>
      </c>
      <c r="M65" s="4">
        <v>57</v>
      </c>
    </row>
    <row r="66" spans="1:13" x14ac:dyDescent="0.45">
      <c r="A66" s="3" t="s">
        <v>45</v>
      </c>
      <c r="B66" s="4">
        <v>75</v>
      </c>
      <c r="C66" s="4" t="s">
        <v>48</v>
      </c>
      <c r="D66" s="16">
        <v>30318</v>
      </c>
      <c r="E66" s="4">
        <v>42</v>
      </c>
      <c r="F66" s="30">
        <v>5.1388888888888901E-2</v>
      </c>
      <c r="G66" s="30">
        <v>6.2395833333333331E-2</v>
      </c>
      <c r="H66" s="19">
        <v>1.100694444444443E-2</v>
      </c>
      <c r="J66" s="19">
        <v>0</v>
      </c>
      <c r="K66" s="4"/>
      <c r="L66" s="19">
        <v>1.100694444444443E-2</v>
      </c>
      <c r="M66" s="4">
        <v>58</v>
      </c>
    </row>
    <row r="67" spans="1:13" x14ac:dyDescent="0.45">
      <c r="A67" s="4" t="s">
        <v>150</v>
      </c>
      <c r="B67" s="4">
        <v>99</v>
      </c>
      <c r="C67" s="4" t="s">
        <v>158</v>
      </c>
      <c r="D67" s="16">
        <v>35112</v>
      </c>
      <c r="E67" s="4">
        <v>29</v>
      </c>
      <c r="F67" s="30">
        <v>6.805555555555555E-2</v>
      </c>
      <c r="G67" s="30">
        <v>7.8784722222222228E-2</v>
      </c>
      <c r="H67" s="19">
        <v>1.0729166666666679E-2</v>
      </c>
      <c r="I67" s="4">
        <v>1</v>
      </c>
      <c r="J67" s="19">
        <v>3.4722222222222224E-4</v>
      </c>
      <c r="K67" s="4"/>
      <c r="L67" s="19">
        <v>1.1076388888888901E-2</v>
      </c>
      <c r="M67" s="4">
        <v>59</v>
      </c>
    </row>
    <row r="68" spans="1:13" x14ac:dyDescent="0.45">
      <c r="A68" s="4" t="s">
        <v>91</v>
      </c>
      <c r="B68" s="4">
        <v>43</v>
      </c>
      <c r="C68" s="4" t="s">
        <v>95</v>
      </c>
      <c r="D68" s="16">
        <v>29262</v>
      </c>
      <c r="E68" s="4">
        <v>45</v>
      </c>
      <c r="F68" s="30">
        <v>2.9166666666666698E-2</v>
      </c>
      <c r="G68" s="30">
        <v>0.04</v>
      </c>
      <c r="H68" s="19">
        <v>1.0833333333333302E-2</v>
      </c>
      <c r="I68" s="4">
        <v>1</v>
      </c>
      <c r="J68" s="19">
        <v>3.4722222222222224E-4</v>
      </c>
      <c r="K68" s="4"/>
      <c r="L68" s="19">
        <v>1.1180555555555525E-2</v>
      </c>
      <c r="M68" s="4">
        <v>60</v>
      </c>
    </row>
    <row r="69" spans="1:13" x14ac:dyDescent="0.45">
      <c r="A69" s="4" t="s">
        <v>30</v>
      </c>
      <c r="B69" s="4">
        <v>59</v>
      </c>
      <c r="C69" s="4" t="s">
        <v>80</v>
      </c>
      <c r="D69" s="16">
        <v>30450</v>
      </c>
      <c r="E69" s="4">
        <v>42</v>
      </c>
      <c r="F69" s="30">
        <v>4.027777777777778E-2</v>
      </c>
      <c r="G69" s="30">
        <v>5.1134259259259261E-2</v>
      </c>
      <c r="H69" s="19">
        <v>1.0856481481481481E-2</v>
      </c>
      <c r="I69" s="4">
        <v>1</v>
      </c>
      <c r="J69" s="19">
        <v>3.4722222222222224E-4</v>
      </c>
      <c r="K69" s="4"/>
      <c r="L69" s="19">
        <v>1.1203703703703704E-2</v>
      </c>
      <c r="M69" s="4">
        <v>61</v>
      </c>
    </row>
    <row r="70" spans="1:13" x14ac:dyDescent="0.45">
      <c r="A70" s="4" t="s">
        <v>151</v>
      </c>
      <c r="B70" s="4">
        <v>94</v>
      </c>
      <c r="C70" s="4" t="s">
        <v>153</v>
      </c>
      <c r="D70" s="16">
        <v>31651</v>
      </c>
      <c r="E70" s="4">
        <v>39</v>
      </c>
      <c r="F70" s="30">
        <v>6.4583333333333298E-2</v>
      </c>
      <c r="G70" s="30">
        <v>7.5810185185185189E-2</v>
      </c>
      <c r="H70" s="19">
        <v>1.1226851851851891E-2</v>
      </c>
      <c r="I70" s="4">
        <v>1</v>
      </c>
      <c r="J70" s="19">
        <v>3.4722222222222224E-4</v>
      </c>
      <c r="K70" s="4"/>
      <c r="L70" s="19">
        <v>1.1574074074074113E-2</v>
      </c>
      <c r="M70" s="4">
        <v>62</v>
      </c>
    </row>
    <row r="71" spans="1:13" x14ac:dyDescent="0.45">
      <c r="A71" s="4" t="s">
        <v>91</v>
      </c>
      <c r="B71" s="4">
        <v>44</v>
      </c>
      <c r="C71" s="4" t="s">
        <v>96</v>
      </c>
      <c r="D71" s="16">
        <v>36227</v>
      </c>
      <c r="E71" s="4">
        <v>26</v>
      </c>
      <c r="F71" s="30">
        <v>2.9861111111111199E-2</v>
      </c>
      <c r="G71" s="30">
        <v>4.1238425925925928E-2</v>
      </c>
      <c r="H71" s="19">
        <v>1.1377314814814729E-2</v>
      </c>
      <c r="I71" s="4">
        <v>1</v>
      </c>
      <c r="J71" s="19">
        <v>3.4722222222222224E-4</v>
      </c>
      <c r="K71" s="4"/>
      <c r="L71" s="19">
        <v>1.1724537037036952E-2</v>
      </c>
      <c r="M71" s="4">
        <v>63</v>
      </c>
    </row>
    <row r="72" spans="1:13" x14ac:dyDescent="0.45">
      <c r="A72" s="12" t="s">
        <v>50</v>
      </c>
      <c r="B72" s="4">
        <v>13</v>
      </c>
      <c r="C72" s="4" t="s">
        <v>49</v>
      </c>
      <c r="D72" s="16">
        <v>29599</v>
      </c>
      <c r="E72" s="4">
        <v>44</v>
      </c>
      <c r="F72" s="30">
        <v>8.3333333333333332E-3</v>
      </c>
      <c r="G72" s="30">
        <v>1.9722222222222221E-2</v>
      </c>
      <c r="H72" s="19">
        <v>1.1388888888888888E-2</v>
      </c>
      <c r="I72" s="4">
        <v>1</v>
      </c>
      <c r="J72" s="19">
        <v>3.4722222222222224E-4</v>
      </c>
      <c r="K72" s="4"/>
      <c r="L72" s="19">
        <v>1.173611111111111E-2</v>
      </c>
      <c r="M72" s="4">
        <v>64</v>
      </c>
    </row>
    <row r="73" spans="1:13" x14ac:dyDescent="0.45">
      <c r="A73" s="4" t="s">
        <v>92</v>
      </c>
      <c r="B73" s="4">
        <v>68</v>
      </c>
      <c r="C73" s="4" t="s">
        <v>89</v>
      </c>
      <c r="D73" s="16">
        <v>33455</v>
      </c>
      <c r="E73" s="4">
        <v>34</v>
      </c>
      <c r="F73" s="30">
        <v>4.65277777777778E-2</v>
      </c>
      <c r="G73" s="30">
        <v>5.8391203703703702E-2</v>
      </c>
      <c r="H73" s="19">
        <v>1.1863425925925902E-2</v>
      </c>
      <c r="J73" s="19">
        <v>0</v>
      </c>
      <c r="K73" s="4"/>
      <c r="L73" s="19">
        <v>1.1863425925925902E-2</v>
      </c>
      <c r="M73" s="4">
        <v>65</v>
      </c>
    </row>
    <row r="74" spans="1:13" x14ac:dyDescent="0.45">
      <c r="A74" s="4" t="s">
        <v>106</v>
      </c>
      <c r="B74" s="4">
        <v>22</v>
      </c>
      <c r="C74" s="4" t="s">
        <v>107</v>
      </c>
      <c r="D74" s="16">
        <v>32038</v>
      </c>
      <c r="E74" s="4">
        <v>38</v>
      </c>
      <c r="F74" s="30">
        <v>1.45833333333332E-2</v>
      </c>
      <c r="G74" s="30">
        <v>2.6111111111111113E-2</v>
      </c>
      <c r="H74" s="19">
        <v>1.1527777777777913E-2</v>
      </c>
      <c r="I74" s="4">
        <v>1</v>
      </c>
      <c r="J74" s="19">
        <v>3.4722222222222224E-4</v>
      </c>
      <c r="K74" s="4"/>
      <c r="L74" s="19">
        <v>1.1875000000000135E-2</v>
      </c>
      <c r="M74" s="4">
        <v>66</v>
      </c>
    </row>
    <row r="75" spans="1:13" x14ac:dyDescent="0.45">
      <c r="A75" s="4" t="s">
        <v>92</v>
      </c>
      <c r="B75" s="4">
        <v>69</v>
      </c>
      <c r="C75" s="4" t="s">
        <v>90</v>
      </c>
      <c r="D75" s="16">
        <v>27837</v>
      </c>
      <c r="E75" s="4">
        <v>49</v>
      </c>
      <c r="F75" s="30">
        <v>4.72222222222222E-2</v>
      </c>
      <c r="G75" s="30">
        <v>5.9155092592592592E-2</v>
      </c>
      <c r="H75" s="19">
        <v>1.1932870370370392E-2</v>
      </c>
      <c r="J75" s="19">
        <v>0</v>
      </c>
      <c r="K75" s="4"/>
      <c r="L75" s="19">
        <v>1.1932870370370392E-2</v>
      </c>
      <c r="M75" s="4">
        <v>67</v>
      </c>
    </row>
    <row r="76" spans="1:13" x14ac:dyDescent="0.45">
      <c r="A76" s="4" t="s">
        <v>87</v>
      </c>
      <c r="B76" s="4">
        <v>20</v>
      </c>
      <c r="C76" s="4" t="s">
        <v>86</v>
      </c>
      <c r="D76" s="16">
        <v>34700</v>
      </c>
      <c r="E76" s="4">
        <v>30</v>
      </c>
      <c r="F76" s="30">
        <v>1.3194444444444399E-2</v>
      </c>
      <c r="G76" s="30">
        <v>2.4861111111111112E-2</v>
      </c>
      <c r="H76" s="19">
        <v>1.1666666666666712E-2</v>
      </c>
      <c r="I76" s="4">
        <v>1</v>
      </c>
      <c r="J76" s="19">
        <v>3.4722222222222224E-4</v>
      </c>
      <c r="K76" s="4"/>
      <c r="L76" s="19">
        <v>1.2013888888888935E-2</v>
      </c>
      <c r="M76" s="4">
        <v>68</v>
      </c>
    </row>
    <row r="77" spans="1:13" x14ac:dyDescent="0.45">
      <c r="A77" s="4" t="s">
        <v>98</v>
      </c>
      <c r="B77" s="4">
        <v>8</v>
      </c>
      <c r="C77" s="4" t="s">
        <v>101</v>
      </c>
      <c r="D77" s="16">
        <v>29774</v>
      </c>
      <c r="E77" s="4">
        <v>44</v>
      </c>
      <c r="F77" s="30">
        <v>4.8611111111111103E-3</v>
      </c>
      <c r="G77" s="30">
        <v>1.7048611111111112E-2</v>
      </c>
      <c r="H77" s="19">
        <v>1.21875E-2</v>
      </c>
      <c r="J77" s="19">
        <v>0</v>
      </c>
      <c r="K77" s="4"/>
      <c r="L77" s="19">
        <v>1.21875E-2</v>
      </c>
      <c r="M77" s="4">
        <v>69</v>
      </c>
    </row>
    <row r="78" spans="1:13" x14ac:dyDescent="0.45">
      <c r="A78" s="12" t="s">
        <v>70</v>
      </c>
      <c r="B78" s="4">
        <v>52</v>
      </c>
      <c r="C78" s="4" t="s">
        <v>71</v>
      </c>
      <c r="D78" s="16">
        <v>28163</v>
      </c>
      <c r="E78" s="4">
        <v>48</v>
      </c>
      <c r="F78" s="30">
        <v>3.5416666666666999E-2</v>
      </c>
      <c r="G78" s="30">
        <v>4.7615740740740743E-2</v>
      </c>
      <c r="H78" s="19">
        <v>1.2199074074073744E-2</v>
      </c>
      <c r="J78" s="19">
        <v>0</v>
      </c>
      <c r="K78" s="4"/>
      <c r="L78" s="19">
        <v>1.2199074074073744E-2</v>
      </c>
      <c r="M78" s="4">
        <v>70</v>
      </c>
    </row>
    <row r="79" spans="1:13" x14ac:dyDescent="0.45">
      <c r="A79" s="4" t="s">
        <v>146</v>
      </c>
      <c r="B79" s="4">
        <v>79</v>
      </c>
      <c r="C79" s="4" t="s">
        <v>147</v>
      </c>
      <c r="D79" s="16">
        <v>31201</v>
      </c>
      <c r="E79" s="4">
        <v>40</v>
      </c>
      <c r="F79" s="30">
        <v>5.4166666666666703E-2</v>
      </c>
      <c r="G79" s="30">
        <v>6.643518518518518E-2</v>
      </c>
      <c r="H79" s="19">
        <v>1.2268518518518477E-2</v>
      </c>
      <c r="J79" s="19">
        <v>0</v>
      </c>
      <c r="K79" s="4"/>
      <c r="L79" s="19">
        <v>1.2268518518518477E-2</v>
      </c>
      <c r="M79" s="4">
        <v>71</v>
      </c>
    </row>
    <row r="80" spans="1:13" x14ac:dyDescent="0.45">
      <c r="A80" s="3" t="s">
        <v>45</v>
      </c>
      <c r="B80" s="4">
        <v>73</v>
      </c>
      <c r="C80" s="4" t="s">
        <v>46</v>
      </c>
      <c r="D80" s="16">
        <v>27669</v>
      </c>
      <c r="E80" s="4">
        <v>50</v>
      </c>
      <c r="F80" s="30">
        <v>0.05</v>
      </c>
      <c r="G80" s="30">
        <v>6.2280092592592595E-2</v>
      </c>
      <c r="H80" s="19">
        <v>1.2280092592592592E-2</v>
      </c>
      <c r="J80" s="19">
        <v>0</v>
      </c>
      <c r="K80" s="4"/>
      <c r="L80" s="19">
        <v>1.2280092592592592E-2</v>
      </c>
      <c r="M80" s="4">
        <v>72</v>
      </c>
    </row>
    <row r="81" spans="1:13" x14ac:dyDescent="0.45">
      <c r="A81" s="12" t="s">
        <v>111</v>
      </c>
      <c r="B81" s="4">
        <v>38</v>
      </c>
      <c r="C81" s="4" t="s">
        <v>57</v>
      </c>
      <c r="D81" s="16">
        <v>32431</v>
      </c>
      <c r="E81" s="4">
        <v>37</v>
      </c>
      <c r="F81" s="30">
        <v>2.5694444444444443E-2</v>
      </c>
      <c r="G81" s="30">
        <v>3.7974537037037036E-2</v>
      </c>
      <c r="H81" s="19">
        <v>1.2280092592592592E-2</v>
      </c>
      <c r="J81" s="19">
        <v>0</v>
      </c>
      <c r="K81" s="4"/>
      <c r="L81" s="19">
        <v>1.2280092592592592E-2</v>
      </c>
      <c r="M81" s="4">
        <v>73</v>
      </c>
    </row>
    <row r="82" spans="1:13" x14ac:dyDescent="0.45">
      <c r="A82" s="12" t="s">
        <v>111</v>
      </c>
      <c r="B82" s="4">
        <v>39</v>
      </c>
      <c r="C82" s="4" t="s">
        <v>58</v>
      </c>
      <c r="D82" s="16">
        <v>36229</v>
      </c>
      <c r="E82" s="4">
        <v>26</v>
      </c>
      <c r="F82" s="30">
        <v>2.6388888888888899E-2</v>
      </c>
      <c r="G82" s="30">
        <v>3.8518518518518521E-2</v>
      </c>
      <c r="H82" s="19">
        <v>1.2129629629629622E-2</v>
      </c>
      <c r="I82" s="4">
        <v>1</v>
      </c>
      <c r="J82" s="19">
        <v>3.4722222222222224E-4</v>
      </c>
      <c r="K82" s="4"/>
      <c r="L82" s="19">
        <v>1.2476851851851845E-2</v>
      </c>
      <c r="M82" s="4">
        <v>74</v>
      </c>
    </row>
    <row r="83" spans="1:13" x14ac:dyDescent="0.45">
      <c r="A83" s="4" t="s">
        <v>30</v>
      </c>
      <c r="B83" s="4">
        <v>63</v>
      </c>
      <c r="C83" s="4" t="s">
        <v>31</v>
      </c>
      <c r="D83" s="16">
        <v>34550</v>
      </c>
      <c r="E83" s="4">
        <f ca="1">YEAR(NOW())-YEAR(D83)</f>
        <v>31</v>
      </c>
      <c r="F83" s="9">
        <v>4.3055555555555555E-2</v>
      </c>
      <c r="G83" s="9">
        <v>5.559027777777778E-2</v>
      </c>
      <c r="H83" s="19">
        <f>G83-F83</f>
        <v>1.2534722222222225E-2</v>
      </c>
      <c r="J83" s="19">
        <f>I83*$P$1</f>
        <v>0</v>
      </c>
      <c r="K83" s="19"/>
      <c r="L83" s="19">
        <f>H83+J83-K83</f>
        <v>1.2534722222222225E-2</v>
      </c>
      <c r="M83" s="4">
        <v>75</v>
      </c>
    </row>
    <row r="84" spans="1:13" x14ac:dyDescent="0.45">
      <c r="A84" s="4" t="s">
        <v>140</v>
      </c>
      <c r="B84" s="4">
        <v>82</v>
      </c>
      <c r="C84" s="4" t="s">
        <v>93</v>
      </c>
      <c r="D84" s="16">
        <v>26739</v>
      </c>
      <c r="E84" s="4">
        <f ca="1">YEAR(NOW())-YEAR(D84)</f>
        <v>52</v>
      </c>
      <c r="F84" s="9">
        <v>5.6250000000000001E-2</v>
      </c>
      <c r="G84" s="9">
        <v>6.850694444444444E-2</v>
      </c>
      <c r="H84" s="19">
        <f>G84-F84</f>
        <v>1.2256944444444438E-2</v>
      </c>
      <c r="I84" s="4">
        <v>1</v>
      </c>
      <c r="J84" s="19">
        <f>I84*$P$1</f>
        <v>3.4722222222222224E-4</v>
      </c>
      <c r="L84" s="19">
        <f>H84+J84-K84</f>
        <v>1.2604166666666661E-2</v>
      </c>
      <c r="M84" s="4">
        <v>76</v>
      </c>
    </row>
    <row r="85" spans="1:13" x14ac:dyDescent="0.45">
      <c r="A85" s="4" t="s">
        <v>151</v>
      </c>
      <c r="B85" s="4">
        <v>95</v>
      </c>
      <c r="C85" s="4" t="s">
        <v>154</v>
      </c>
      <c r="D85" s="16">
        <v>30380</v>
      </c>
      <c r="E85" s="4">
        <v>42</v>
      </c>
      <c r="F85" s="30">
        <v>6.5277777777777796E-2</v>
      </c>
      <c r="G85" s="30">
        <v>7.7997685185185184E-2</v>
      </c>
      <c r="H85" s="19">
        <v>1.2719907407407388E-2</v>
      </c>
      <c r="I85" s="4">
        <v>1</v>
      </c>
      <c r="J85" s="19">
        <v>3.4722222222222224E-4</v>
      </c>
      <c r="K85" s="4"/>
      <c r="L85" s="19">
        <v>1.3067129629629611E-2</v>
      </c>
      <c r="M85" s="4">
        <v>77</v>
      </c>
    </row>
    <row r="86" spans="1:13" x14ac:dyDescent="0.45">
      <c r="A86" s="4" t="s">
        <v>146</v>
      </c>
      <c r="B86" s="4">
        <v>80</v>
      </c>
      <c r="C86" s="4" t="s">
        <v>148</v>
      </c>
      <c r="D86" s="16">
        <v>22491</v>
      </c>
      <c r="E86" s="4">
        <v>64</v>
      </c>
      <c r="F86" s="30">
        <v>5.4861111111111201E-2</v>
      </c>
      <c r="G86" s="30">
        <v>6.8020833333333336E-2</v>
      </c>
      <c r="H86" s="19">
        <v>1.3159722222222135E-2</v>
      </c>
      <c r="J86" s="19">
        <v>0</v>
      </c>
      <c r="K86" s="4"/>
      <c r="L86" s="19">
        <v>1.3159722222222135E-2</v>
      </c>
      <c r="M86" s="4">
        <v>78</v>
      </c>
    </row>
    <row r="87" spans="1:13" x14ac:dyDescent="0.45">
      <c r="A87" s="4" t="s">
        <v>140</v>
      </c>
      <c r="B87" s="4">
        <v>83</v>
      </c>
      <c r="C87" s="4" t="s">
        <v>94</v>
      </c>
      <c r="D87" s="16">
        <v>31812</v>
      </c>
      <c r="E87" s="4">
        <f ca="1">YEAR(NOW())-YEAR(D87)</f>
        <v>38</v>
      </c>
      <c r="F87" s="9">
        <v>5.6944444444444443E-2</v>
      </c>
      <c r="G87" s="9">
        <v>7.0162037037037037E-2</v>
      </c>
      <c r="H87" s="19">
        <f>G87-F87</f>
        <v>1.3217592592592593E-2</v>
      </c>
      <c r="J87" s="19">
        <f>I87*$P$1</f>
        <v>0</v>
      </c>
      <c r="L87" s="19">
        <f>H87+J87-K87</f>
        <v>1.3217592592592593E-2</v>
      </c>
      <c r="M87" s="4">
        <v>79</v>
      </c>
    </row>
    <row r="88" spans="1:13" x14ac:dyDescent="0.45">
      <c r="A88" s="4" t="s">
        <v>113</v>
      </c>
      <c r="B88" s="4">
        <v>88</v>
      </c>
      <c r="C88" s="4" t="s">
        <v>115</v>
      </c>
      <c r="D88" s="16">
        <v>22661</v>
      </c>
      <c r="E88" s="4">
        <v>63</v>
      </c>
      <c r="F88" s="30">
        <v>6.0416666666666702E-2</v>
      </c>
      <c r="G88" s="30">
        <v>7.3333333333333334E-2</v>
      </c>
      <c r="H88" s="19">
        <v>1.2916666666666632E-2</v>
      </c>
      <c r="I88" s="4">
        <v>1</v>
      </c>
      <c r="J88" s="19">
        <v>3.4722222222222224E-4</v>
      </c>
      <c r="K88" s="4"/>
      <c r="L88" s="19">
        <v>1.3263888888888855E-2</v>
      </c>
      <c r="M88" s="4">
        <v>80</v>
      </c>
    </row>
    <row r="89" spans="1:13" x14ac:dyDescent="0.45">
      <c r="A89" s="4" t="s">
        <v>117</v>
      </c>
      <c r="B89" s="4">
        <v>9</v>
      </c>
      <c r="C89" s="4" t="s">
        <v>118</v>
      </c>
      <c r="D89" s="16">
        <v>31952</v>
      </c>
      <c r="E89" s="4">
        <v>38</v>
      </c>
      <c r="F89" s="30">
        <v>5.5555555555555601E-3</v>
      </c>
      <c r="G89" s="30">
        <v>1.894675925925926E-2</v>
      </c>
      <c r="H89" s="19">
        <v>1.33912037037037E-2</v>
      </c>
      <c r="J89" s="19">
        <v>0</v>
      </c>
      <c r="K89" s="4"/>
      <c r="L89" s="19">
        <v>1.33912037037037E-2</v>
      </c>
      <c r="M89" s="4">
        <v>81</v>
      </c>
    </row>
    <row r="90" spans="1:13" x14ac:dyDescent="0.45">
      <c r="A90" s="4" t="s">
        <v>113</v>
      </c>
      <c r="B90" s="4">
        <v>89</v>
      </c>
      <c r="C90" s="4" t="s">
        <v>116</v>
      </c>
      <c r="D90" s="16">
        <v>25569</v>
      </c>
      <c r="E90" s="4">
        <v>55</v>
      </c>
      <c r="F90" s="30">
        <v>6.1111111111111102E-2</v>
      </c>
      <c r="G90" s="30">
        <v>7.4374999999999997E-2</v>
      </c>
      <c r="H90" s="19">
        <v>1.3263888888888895E-2</v>
      </c>
      <c r="I90" s="4">
        <v>1</v>
      </c>
      <c r="J90" s="19">
        <v>3.4722222222222224E-4</v>
      </c>
      <c r="K90" s="4"/>
      <c r="L90" s="19">
        <v>1.3611111111111117E-2</v>
      </c>
      <c r="M90" s="4">
        <v>82</v>
      </c>
    </row>
    <row r="91" spans="1:13" x14ac:dyDescent="0.45">
      <c r="A91" s="4" t="s">
        <v>113</v>
      </c>
      <c r="B91" s="4">
        <v>87</v>
      </c>
      <c r="C91" s="4" t="s">
        <v>114</v>
      </c>
      <c r="D91" s="16">
        <v>28688</v>
      </c>
      <c r="E91" s="4">
        <v>47</v>
      </c>
      <c r="F91" s="30">
        <v>5.9722222222222197E-2</v>
      </c>
      <c r="G91" s="30">
        <v>7.2997685185185179E-2</v>
      </c>
      <c r="H91" s="19">
        <v>1.3275462962962982E-2</v>
      </c>
      <c r="I91" s="4">
        <v>1</v>
      </c>
      <c r="J91" s="19">
        <v>3.4722222222222224E-4</v>
      </c>
      <c r="K91" s="4"/>
      <c r="L91" s="19">
        <v>1.3622685185185205E-2</v>
      </c>
      <c r="M91" s="4">
        <v>83</v>
      </c>
    </row>
    <row r="92" spans="1:13" x14ac:dyDescent="0.45">
      <c r="A92" s="12" t="s">
        <v>59</v>
      </c>
      <c r="B92" s="4">
        <v>51</v>
      </c>
      <c r="C92" s="4" t="s">
        <v>141</v>
      </c>
      <c r="D92" s="16">
        <v>32752</v>
      </c>
      <c r="E92" s="4">
        <v>36</v>
      </c>
      <c r="F92" s="30">
        <v>3.4722222222222501E-2</v>
      </c>
      <c r="G92" s="30">
        <v>4.8599537037037038E-2</v>
      </c>
      <c r="H92" s="19">
        <v>1.3877314814814537E-2</v>
      </c>
      <c r="J92" s="19">
        <v>0</v>
      </c>
      <c r="K92" s="4"/>
      <c r="L92" s="19">
        <v>1.3877314814814537E-2</v>
      </c>
      <c r="M92" s="4">
        <v>84</v>
      </c>
    </row>
    <row r="93" spans="1:13" x14ac:dyDescent="0.45">
      <c r="A93" s="12" t="s">
        <v>50</v>
      </c>
      <c r="B93" s="4">
        <v>15</v>
      </c>
      <c r="C93" s="4" t="s">
        <v>52</v>
      </c>
      <c r="D93" s="16">
        <v>27042</v>
      </c>
      <c r="E93" s="4">
        <v>51</v>
      </c>
      <c r="F93" s="30">
        <v>9.7222222222222206E-3</v>
      </c>
      <c r="G93" s="30">
        <v>2.4502314814814814E-2</v>
      </c>
      <c r="H93" s="19">
        <v>1.4780092592592593E-2</v>
      </c>
      <c r="I93" s="4">
        <v>1</v>
      </c>
      <c r="J93" s="19">
        <v>3.4722222222222224E-4</v>
      </c>
      <c r="K93" s="4"/>
      <c r="L93" s="19">
        <v>1.5127314814814816E-2</v>
      </c>
      <c r="M93" s="4">
        <v>85</v>
      </c>
    </row>
    <row r="94" spans="1:13" x14ac:dyDescent="0.45">
      <c r="A94" s="4" t="s">
        <v>25</v>
      </c>
      <c r="B94" s="6">
        <v>1</v>
      </c>
      <c r="C94" s="4" t="s">
        <v>24</v>
      </c>
      <c r="D94" s="16">
        <v>32852</v>
      </c>
      <c r="E94" s="7">
        <f ca="1">YEAR(NOW())-YEAR(D94)</f>
        <v>36</v>
      </c>
      <c r="F94" s="9">
        <v>0</v>
      </c>
      <c r="G94" s="9">
        <v>1.4976851851851852E-2</v>
      </c>
      <c r="H94" s="19">
        <f>G94-F94</f>
        <v>1.4976851851851852E-2</v>
      </c>
      <c r="I94" s="4">
        <v>1</v>
      </c>
      <c r="J94" s="19">
        <f>I94*$P$1</f>
        <v>3.4722222222222224E-4</v>
      </c>
      <c r="K94" s="19"/>
      <c r="L94" s="19">
        <f>H94+J94-K94</f>
        <v>1.5324074074074075E-2</v>
      </c>
      <c r="M94" s="4">
        <v>86</v>
      </c>
    </row>
    <row r="95" spans="1:13" x14ac:dyDescent="0.45">
      <c r="A95" s="4" t="s">
        <v>25</v>
      </c>
      <c r="B95" s="4">
        <v>2</v>
      </c>
      <c r="C95" s="4" t="s">
        <v>26</v>
      </c>
      <c r="D95" s="16">
        <v>32178</v>
      </c>
      <c r="E95" s="7">
        <f ca="1">YEAR(NOW())-YEAR(D95)</f>
        <v>37</v>
      </c>
      <c r="F95" s="9">
        <v>6.9444444444444447E-4</v>
      </c>
      <c r="G95" s="9">
        <v>1.5752314814814816E-2</v>
      </c>
      <c r="H95" s="19">
        <f>G95-F95</f>
        <v>1.5057870370370373E-2</v>
      </c>
      <c r="I95" s="4">
        <v>1</v>
      </c>
      <c r="J95" s="19">
        <f>I95*$P$1</f>
        <v>3.4722222222222224E-4</v>
      </c>
      <c r="K95" s="19"/>
      <c r="L95" s="19">
        <f>H95+J95-K95</f>
        <v>1.5405092592592595E-2</v>
      </c>
      <c r="M95" s="4">
        <v>87</v>
      </c>
    </row>
    <row r="96" spans="1:13" x14ac:dyDescent="0.45">
      <c r="A96" s="4" t="s">
        <v>117</v>
      </c>
      <c r="B96" s="4">
        <v>10</v>
      </c>
      <c r="C96" s="4" t="s">
        <v>119</v>
      </c>
      <c r="D96" s="16">
        <v>30750</v>
      </c>
      <c r="E96" s="4">
        <v>41</v>
      </c>
      <c r="F96" s="30">
        <v>6.2500000000000003E-3</v>
      </c>
      <c r="G96" s="30">
        <v>2.2141203703703705E-2</v>
      </c>
      <c r="H96" s="19">
        <v>1.5891203703703706E-2</v>
      </c>
      <c r="I96" s="4">
        <v>1</v>
      </c>
      <c r="J96" s="19">
        <v>3.4722222222222224E-4</v>
      </c>
      <c r="K96" s="4"/>
      <c r="L96" s="19">
        <v>1.6238425925925927E-2</v>
      </c>
      <c r="M96" s="4">
        <v>88</v>
      </c>
    </row>
    <row r="97" spans="1:13" x14ac:dyDescent="0.45">
      <c r="A97" s="12" t="s">
        <v>50</v>
      </c>
      <c r="B97" s="4">
        <v>14</v>
      </c>
      <c r="C97" s="4" t="s">
        <v>51</v>
      </c>
      <c r="D97" s="16">
        <v>32030</v>
      </c>
      <c r="E97" s="4">
        <v>38</v>
      </c>
      <c r="F97" s="30">
        <v>9.0277777777777769E-3</v>
      </c>
      <c r="G97" s="30">
        <v>2.5949074074074076E-2</v>
      </c>
      <c r="H97" s="19">
        <v>1.6921296296296299E-2</v>
      </c>
      <c r="I97" s="4">
        <v>1</v>
      </c>
      <c r="J97" s="19">
        <v>3.4722222222222224E-4</v>
      </c>
      <c r="K97" s="4"/>
      <c r="L97" s="19">
        <v>1.726851851851852E-2</v>
      </c>
      <c r="M97" s="4">
        <v>89</v>
      </c>
    </row>
    <row r="98" spans="1:13" x14ac:dyDescent="0.45">
      <c r="A98" s="4" t="s">
        <v>92</v>
      </c>
      <c r="B98" s="4">
        <v>67</v>
      </c>
      <c r="C98" s="4" t="s">
        <v>88</v>
      </c>
      <c r="D98" s="16">
        <v>30097</v>
      </c>
      <c r="E98" s="4">
        <v>43</v>
      </c>
      <c r="F98" s="30">
        <v>4.5833333333333302E-2</v>
      </c>
      <c r="G98" s="30">
        <v>6.3819444444444443E-2</v>
      </c>
      <c r="H98" s="19">
        <v>1.798611111111114E-2</v>
      </c>
      <c r="J98" s="19">
        <v>0</v>
      </c>
      <c r="K98" s="4"/>
      <c r="L98" s="19">
        <v>1.798611111111114E-2</v>
      </c>
      <c r="M98" s="4">
        <v>90</v>
      </c>
    </row>
    <row r="99" spans="1:13" x14ac:dyDescent="0.45">
      <c r="A99" s="12" t="s">
        <v>145</v>
      </c>
      <c r="B99" s="4">
        <v>78</v>
      </c>
      <c r="C99" s="4" t="s">
        <v>144</v>
      </c>
      <c r="D99" s="16">
        <v>28780</v>
      </c>
      <c r="E99" s="4">
        <v>47</v>
      </c>
      <c r="F99" s="30">
        <v>5.3472222222222303E-2</v>
      </c>
      <c r="G99" s="30">
        <v>7.12037037037037E-2</v>
      </c>
      <c r="H99" s="19">
        <v>1.7731481481481397E-2</v>
      </c>
      <c r="I99" s="4">
        <v>1</v>
      </c>
      <c r="J99" s="19">
        <v>3.4722222222222224E-4</v>
      </c>
      <c r="K99" s="4"/>
      <c r="L99" s="19">
        <v>1.8078703703703618E-2</v>
      </c>
      <c r="M99" s="4">
        <v>91</v>
      </c>
    </row>
    <row r="100" spans="1:13" x14ac:dyDescent="0.45">
      <c r="A100" s="4" t="s">
        <v>30</v>
      </c>
      <c r="B100" s="4">
        <v>61</v>
      </c>
      <c r="C100" s="4" t="s">
        <v>82</v>
      </c>
      <c r="D100" s="16">
        <v>31915</v>
      </c>
      <c r="E100" s="4">
        <v>38</v>
      </c>
      <c r="F100" s="30">
        <v>4.1666666666666664E-2</v>
      </c>
      <c r="G100" s="33">
        <v>4.166666666666667</v>
      </c>
      <c r="H100" s="19">
        <v>4.125</v>
      </c>
      <c r="I100" s="4">
        <v>1</v>
      </c>
      <c r="J100" s="19">
        <v>3.4722222222222224E-4</v>
      </c>
      <c r="K100" s="4"/>
      <c r="L100" s="19">
        <v>4.1253472222222225</v>
      </c>
      <c r="M100" s="4">
        <v>92</v>
      </c>
    </row>
  </sheetData>
  <autoFilter ref="A8:M17" xr:uid="{00000000-0001-0000-0000-000000000000}"/>
  <sortState xmlns:xlrd2="http://schemas.microsoft.com/office/spreadsheetml/2017/richdata2" ref="A9:M100">
    <sortCondition ref="L9:L1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20AD-6569-4C25-9658-8A7075A973C7}">
  <dimension ref="A1:P16"/>
  <sheetViews>
    <sheetView workbookViewId="0">
      <selection activeCell="G6" sqref="G6"/>
    </sheetView>
  </sheetViews>
  <sheetFormatPr defaultRowHeight="14.25" x14ac:dyDescent="0.45"/>
  <cols>
    <col min="1" max="1" width="21.59765625" customWidth="1"/>
    <col min="2" max="2" width="11.1328125" style="27" customWidth="1"/>
    <col min="3" max="3" width="23.73046875" customWidth="1"/>
    <col min="4" max="4" width="12.1328125" style="27" customWidth="1"/>
    <col min="5" max="5" width="10.33203125" customWidth="1"/>
    <col min="6" max="6" width="11.06640625" style="27" customWidth="1"/>
    <col min="7" max="7" width="11.265625" style="27" customWidth="1"/>
    <col min="8" max="8" width="10.46484375" customWidth="1"/>
    <col min="9" max="9" width="12.06640625" customWidth="1"/>
    <col min="10" max="10" width="11.9296875" customWidth="1"/>
    <col min="11" max="11" width="13.53125" customWidth="1"/>
    <col min="12" max="12" width="11.1328125" customWidth="1"/>
    <col min="13" max="13" width="10.9296875" customWidth="1"/>
  </cols>
  <sheetData>
    <row r="1" spans="1:16" x14ac:dyDescent="0.45">
      <c r="A1" s="12" t="s">
        <v>0</v>
      </c>
      <c r="B1" s="4"/>
      <c r="C1" s="4"/>
      <c r="D1" s="16"/>
      <c r="E1" s="4"/>
      <c r="F1" s="9"/>
      <c r="G1" s="9"/>
      <c r="H1" s="4"/>
      <c r="I1" s="4"/>
      <c r="J1" s="9"/>
      <c r="K1" s="9"/>
      <c r="L1" s="9"/>
      <c r="M1" s="11" t="s">
        <v>14</v>
      </c>
      <c r="P1" s="14">
        <v>3.4722222222222224E-4</v>
      </c>
    </row>
    <row r="2" spans="1:16" x14ac:dyDescent="0.45">
      <c r="A2" s="12" t="s">
        <v>1</v>
      </c>
      <c r="B2" s="4"/>
      <c r="C2" s="4"/>
      <c r="D2" s="16"/>
      <c r="E2" s="4"/>
      <c r="F2" s="9"/>
      <c r="G2" s="9"/>
      <c r="H2" s="4"/>
      <c r="I2" s="4"/>
      <c r="J2" s="9"/>
      <c r="K2" s="9"/>
      <c r="L2" s="9"/>
      <c r="M2" s="11" t="s">
        <v>15</v>
      </c>
      <c r="P2" s="14"/>
    </row>
    <row r="3" spans="1:16" x14ac:dyDescent="0.45">
      <c r="A3" s="12" t="s">
        <v>2</v>
      </c>
      <c r="B3" s="4"/>
      <c r="C3" s="4"/>
      <c r="D3" s="16"/>
      <c r="E3" s="4"/>
      <c r="F3" s="9"/>
      <c r="G3" s="9"/>
      <c r="H3" s="4"/>
      <c r="I3" s="4"/>
      <c r="J3" s="9"/>
      <c r="K3" s="9"/>
      <c r="L3" s="9"/>
      <c r="M3" s="11" t="s">
        <v>16</v>
      </c>
      <c r="P3" s="14"/>
    </row>
    <row r="4" spans="1:16" x14ac:dyDescent="0.45">
      <c r="A4" s="12"/>
      <c r="B4" s="4"/>
      <c r="C4" s="4"/>
      <c r="D4" s="16"/>
      <c r="E4" s="4"/>
      <c r="F4" s="9"/>
      <c r="G4" s="9"/>
      <c r="H4" s="4"/>
      <c r="I4" s="4"/>
      <c r="J4" s="9"/>
      <c r="K4" s="9"/>
      <c r="L4" s="9"/>
      <c r="M4" s="11"/>
      <c r="P4" s="14"/>
    </row>
    <row r="5" spans="1:16" x14ac:dyDescent="0.45">
      <c r="A5" s="12"/>
      <c r="B5" s="4"/>
      <c r="C5" s="4"/>
      <c r="D5" s="16"/>
      <c r="E5" s="4"/>
      <c r="F5" s="9"/>
      <c r="G5" s="9"/>
      <c r="H5" s="4"/>
      <c r="I5" s="4"/>
      <c r="J5" s="9"/>
      <c r="K5" s="9"/>
      <c r="L5" s="9"/>
      <c r="M5" s="11"/>
      <c r="P5" s="14"/>
    </row>
    <row r="6" spans="1:16" x14ac:dyDescent="0.45">
      <c r="A6" s="12"/>
      <c r="B6" s="4"/>
      <c r="C6" s="4"/>
      <c r="D6" s="16"/>
      <c r="E6" s="4"/>
      <c r="F6" s="9"/>
      <c r="G6" s="9"/>
      <c r="H6" s="4"/>
      <c r="I6" s="4"/>
      <c r="J6" s="19"/>
      <c r="K6" s="19"/>
      <c r="L6" s="19"/>
      <c r="M6" s="23" t="s">
        <v>35</v>
      </c>
      <c r="P6" s="14"/>
    </row>
    <row r="7" spans="1:16" x14ac:dyDescent="0.45">
      <c r="A7" s="13">
        <v>45717</v>
      </c>
      <c r="B7" s="5"/>
      <c r="C7" s="4"/>
      <c r="D7" s="16"/>
      <c r="E7" s="4"/>
      <c r="F7" s="9"/>
      <c r="G7" s="9"/>
      <c r="H7" s="4"/>
      <c r="I7" s="4"/>
      <c r="J7" s="9"/>
      <c r="K7" s="9"/>
      <c r="L7" s="9"/>
      <c r="M7" s="4"/>
      <c r="P7" s="14"/>
    </row>
    <row r="8" spans="1:16" ht="31.9" customHeight="1" x14ac:dyDescent="0.45">
      <c r="A8" s="1" t="s">
        <v>3</v>
      </c>
      <c r="B8" s="1" t="s">
        <v>19</v>
      </c>
      <c r="C8" s="1" t="s">
        <v>4</v>
      </c>
      <c r="D8" s="17" t="s">
        <v>5</v>
      </c>
      <c r="E8" s="1" t="s">
        <v>6</v>
      </c>
      <c r="F8" s="10" t="s">
        <v>7</v>
      </c>
      <c r="G8" s="10" t="s">
        <v>8</v>
      </c>
      <c r="H8" s="22" t="s">
        <v>9</v>
      </c>
      <c r="I8" s="1" t="s">
        <v>10</v>
      </c>
      <c r="J8" s="21" t="s">
        <v>11</v>
      </c>
      <c r="K8" s="21" t="s">
        <v>36</v>
      </c>
      <c r="L8" s="21" t="s">
        <v>12</v>
      </c>
      <c r="M8" s="22" t="s">
        <v>13</v>
      </c>
      <c r="P8" s="14"/>
    </row>
    <row r="9" spans="1:16" s="2" customFormat="1" x14ac:dyDescent="0.45">
      <c r="A9" s="28" t="s">
        <v>74</v>
      </c>
      <c r="B9" s="36">
        <v>28</v>
      </c>
      <c r="C9" s="36" t="s">
        <v>34</v>
      </c>
      <c r="D9" s="37">
        <v>20090</v>
      </c>
      <c r="E9" s="36">
        <v>70</v>
      </c>
      <c r="F9" s="38">
        <v>1.87499999999996E-2</v>
      </c>
      <c r="G9" s="38">
        <v>2.78125E-2</v>
      </c>
      <c r="H9" s="39">
        <v>9.0625000000004001E-3</v>
      </c>
      <c r="I9" s="36"/>
      <c r="J9" s="39">
        <v>0</v>
      </c>
      <c r="K9" s="36"/>
      <c r="L9" s="39">
        <v>9.0625000000004001E-3</v>
      </c>
      <c r="M9" s="36">
        <v>1</v>
      </c>
      <c r="P9" s="15"/>
    </row>
    <row r="10" spans="1:16" x14ac:dyDescent="0.45">
      <c r="A10" s="3" t="s">
        <v>28</v>
      </c>
      <c r="B10" s="4">
        <v>40</v>
      </c>
      <c r="C10" s="4" t="s">
        <v>83</v>
      </c>
      <c r="D10" s="16">
        <v>19007</v>
      </c>
      <c r="E10" s="4">
        <v>73</v>
      </c>
      <c r="F10" s="30">
        <v>2.70833333333333E-2</v>
      </c>
      <c r="G10" s="30">
        <v>3.6921296296296299E-2</v>
      </c>
      <c r="H10" s="19">
        <v>9.8379629629629997E-3</v>
      </c>
      <c r="I10" s="4">
        <v>1</v>
      </c>
      <c r="J10" s="19">
        <v>3.4722222222222224E-4</v>
      </c>
      <c r="K10" s="4"/>
      <c r="L10" s="19">
        <v>1.0185185185185222E-2</v>
      </c>
      <c r="M10" s="36">
        <v>2</v>
      </c>
      <c r="P10" s="14"/>
    </row>
    <row r="11" spans="1:16" x14ac:dyDescent="0.45">
      <c r="A11" s="3" t="s">
        <v>28</v>
      </c>
      <c r="B11" s="4">
        <v>41</v>
      </c>
      <c r="C11" s="4" t="s">
        <v>84</v>
      </c>
      <c r="D11" s="16">
        <v>20145</v>
      </c>
      <c r="E11" s="4">
        <v>70</v>
      </c>
      <c r="F11" s="30">
        <v>2.7777777777777776E-2</v>
      </c>
      <c r="G11" s="30">
        <v>3.8622685185185184E-2</v>
      </c>
      <c r="H11" s="19">
        <v>1.0844907407407407E-2</v>
      </c>
      <c r="I11" s="4">
        <v>1</v>
      </c>
      <c r="J11" s="19">
        <v>3.4722222222222224E-4</v>
      </c>
      <c r="K11" s="4"/>
      <c r="L11" s="19">
        <v>1.119212962962963E-2</v>
      </c>
      <c r="M11" s="4">
        <v>3</v>
      </c>
    </row>
    <row r="12" spans="1:16" x14ac:dyDescent="0.45">
      <c r="A12" s="40" t="s">
        <v>18</v>
      </c>
      <c r="B12" s="6">
        <v>36</v>
      </c>
      <c r="C12" s="6" t="s">
        <v>17</v>
      </c>
      <c r="D12" s="18">
        <v>20716</v>
      </c>
      <c r="E12" s="7">
        <f ca="1">YEAR(NOW())-YEAR(D12)</f>
        <v>69</v>
      </c>
      <c r="F12" s="8">
        <v>2.4305555555555556E-2</v>
      </c>
      <c r="G12" s="8">
        <v>3.5509259259259261E-2</v>
      </c>
      <c r="H12" s="19">
        <f>G12-F12</f>
        <v>1.1203703703703705E-2</v>
      </c>
      <c r="I12" s="6"/>
      <c r="J12" s="19">
        <f>I12*$P$1</f>
        <v>0</v>
      </c>
      <c r="K12" s="19"/>
      <c r="L12" s="19">
        <f>H12+J12-K12</f>
        <v>1.1203703703703705E-2</v>
      </c>
      <c r="M12" s="36">
        <v>4</v>
      </c>
    </row>
    <row r="13" spans="1:16" x14ac:dyDescent="0.45">
      <c r="A13" s="3" t="s">
        <v>139</v>
      </c>
      <c r="B13" s="27">
        <v>31</v>
      </c>
      <c r="C13" s="24" t="s">
        <v>138</v>
      </c>
      <c r="D13" s="26">
        <v>19520</v>
      </c>
      <c r="E13" s="4">
        <f ca="1">YEAR(NOW())-YEAR(D13)</f>
        <v>72</v>
      </c>
      <c r="F13" s="31">
        <v>2.0833333333333332E-2</v>
      </c>
      <c r="G13" s="31">
        <v>3.2048611111111111E-2</v>
      </c>
      <c r="H13" s="19">
        <f>G13-F13</f>
        <v>1.1215277777777779E-2</v>
      </c>
      <c r="J13" s="19">
        <f>I13*$P$1</f>
        <v>0</v>
      </c>
      <c r="L13" s="19">
        <f>H13+J13-K13</f>
        <v>1.1215277777777779E-2</v>
      </c>
      <c r="M13" s="36">
        <v>5</v>
      </c>
    </row>
    <row r="14" spans="1:16" x14ac:dyDescent="0.45">
      <c r="A14" s="25" t="s">
        <v>98</v>
      </c>
      <c r="B14" s="27">
        <v>96</v>
      </c>
      <c r="C14" s="24" t="s">
        <v>155</v>
      </c>
      <c r="D14" s="26">
        <v>18733</v>
      </c>
      <c r="E14" s="4">
        <f ca="1">YEAR(NOW())-YEAR(D14)</f>
        <v>74</v>
      </c>
      <c r="F14" s="31">
        <v>6.5972222222222224E-2</v>
      </c>
      <c r="G14" s="31">
        <v>7.767361111111111E-2</v>
      </c>
      <c r="H14" s="19">
        <f>G14-F14</f>
        <v>1.1701388888888886E-2</v>
      </c>
      <c r="J14" s="19">
        <f>I14*$P$1</f>
        <v>0</v>
      </c>
      <c r="L14" s="19">
        <f>H14+J14-K14</f>
        <v>1.1701388888888886E-2</v>
      </c>
      <c r="M14" s="4">
        <v>6</v>
      </c>
    </row>
    <row r="15" spans="1:16" x14ac:dyDescent="0.45">
      <c r="A15" s="3" t="s">
        <v>146</v>
      </c>
      <c r="B15" s="4">
        <v>81</v>
      </c>
      <c r="C15" s="4" t="s">
        <v>149</v>
      </c>
      <c r="D15" s="16">
        <v>20890</v>
      </c>
      <c r="E15" s="4">
        <v>68</v>
      </c>
      <c r="F15" s="30">
        <v>5.5555555555555552E-2</v>
      </c>
      <c r="G15" s="30">
        <v>6.8043981481481483E-2</v>
      </c>
      <c r="H15" s="19">
        <v>1.2488425925925931E-2</v>
      </c>
      <c r="I15" s="4"/>
      <c r="J15" s="19">
        <v>0</v>
      </c>
      <c r="K15" s="4"/>
      <c r="L15" s="19">
        <v>1.2488425925925931E-2</v>
      </c>
      <c r="M15" s="36">
        <v>7</v>
      </c>
    </row>
    <row r="16" spans="1:16" x14ac:dyDescent="0.45">
      <c r="A16" s="3" t="s">
        <v>33</v>
      </c>
      <c r="B16" s="6">
        <v>32</v>
      </c>
      <c r="C16" s="4" t="s">
        <v>32</v>
      </c>
      <c r="D16" s="16">
        <v>13307</v>
      </c>
      <c r="E16" s="4">
        <f ca="1">YEAR(NOW())-YEAR(D16)</f>
        <v>89</v>
      </c>
      <c r="F16" s="9">
        <v>2.1527777777777778E-2</v>
      </c>
      <c r="G16" s="9">
        <v>4.310185185185185E-2</v>
      </c>
      <c r="H16" s="19">
        <f>G16-F16</f>
        <v>2.1574074074074072E-2</v>
      </c>
      <c r="I16" s="4"/>
      <c r="J16" s="19">
        <f>I16*$P$1</f>
        <v>0</v>
      </c>
      <c r="K16" s="9"/>
      <c r="L16" s="19">
        <f>H16+J16-K16</f>
        <v>2.1574074074074072E-2</v>
      </c>
      <c r="M16" s="36">
        <v>8</v>
      </c>
    </row>
  </sheetData>
  <autoFilter ref="A8:M16" xr:uid="{54C120AD-6569-4C25-9658-8A7075A973C7}">
    <sortState xmlns:xlrd2="http://schemas.microsoft.com/office/spreadsheetml/2017/richdata2" ref="A9:M16">
      <sortCondition ref="L9:L1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9BF6-CB9F-4BC9-9244-6F1176F9B96E}">
  <dimension ref="A1:Q95"/>
  <sheetViews>
    <sheetView tabSelected="1" workbookViewId="0">
      <selection activeCell="F100" sqref="F100"/>
    </sheetView>
  </sheetViews>
  <sheetFormatPr defaultRowHeight="14.25" x14ac:dyDescent="0.45"/>
  <cols>
    <col min="1" max="1" width="21.33203125" style="4" customWidth="1"/>
    <col min="2" max="2" width="7.33203125" style="4" customWidth="1"/>
    <col min="3" max="3" width="19.6640625" style="4" customWidth="1"/>
    <col min="4" max="4" width="10.86328125" style="4" customWidth="1"/>
    <col min="5" max="5" width="9.3984375" style="4" customWidth="1"/>
    <col min="6" max="7" width="8.796875" style="4" customWidth="1"/>
    <col min="8" max="8" width="9.19921875" style="4" customWidth="1"/>
    <col min="9" max="9" width="12.06640625" style="4" customWidth="1"/>
    <col min="10" max="10" width="11.9296875" style="4" customWidth="1"/>
    <col min="11" max="11" width="13.06640625" style="4" customWidth="1"/>
    <col min="12" max="13" width="11.1328125" style="4" customWidth="1"/>
    <col min="14" max="14" width="10.9296875" style="4" customWidth="1"/>
    <col min="15" max="16384" width="9.06640625" style="4"/>
  </cols>
  <sheetData>
    <row r="1" spans="1:17" x14ac:dyDescent="0.45">
      <c r="A1" s="12" t="s">
        <v>0</v>
      </c>
      <c r="D1" s="16"/>
      <c r="F1" s="9"/>
      <c r="G1" s="9"/>
      <c r="J1" s="9"/>
      <c r="K1" s="9"/>
      <c r="L1" s="9"/>
      <c r="M1" s="9"/>
      <c r="N1" s="11" t="s">
        <v>14</v>
      </c>
      <c r="Q1" s="9">
        <v>3.4722222222222224E-4</v>
      </c>
    </row>
    <row r="2" spans="1:17" x14ac:dyDescent="0.45">
      <c r="A2" s="12" t="s">
        <v>1</v>
      </c>
      <c r="D2" s="16"/>
      <c r="F2" s="9"/>
      <c r="G2" s="9"/>
      <c r="J2" s="9"/>
      <c r="K2" s="9"/>
      <c r="L2" s="9"/>
      <c r="M2" s="9"/>
      <c r="N2" s="11" t="s">
        <v>15</v>
      </c>
      <c r="Q2" s="9"/>
    </row>
    <row r="3" spans="1:17" x14ac:dyDescent="0.45">
      <c r="A3" s="12" t="s">
        <v>2</v>
      </c>
      <c r="D3" s="16"/>
      <c r="F3" s="9"/>
      <c r="G3" s="9"/>
      <c r="J3" s="9"/>
      <c r="K3" s="9"/>
      <c r="L3" s="9"/>
      <c r="M3" s="9"/>
      <c r="N3" s="11" t="s">
        <v>16</v>
      </c>
      <c r="Q3" s="9"/>
    </row>
    <row r="4" spans="1:17" x14ac:dyDescent="0.45">
      <c r="A4" s="12"/>
      <c r="D4" s="16"/>
      <c r="F4" s="9"/>
      <c r="G4" s="9"/>
      <c r="J4" s="9"/>
      <c r="K4" s="9"/>
      <c r="L4" s="9"/>
      <c r="M4" s="9"/>
      <c r="N4" s="11"/>
      <c r="Q4" s="9"/>
    </row>
    <row r="5" spans="1:17" x14ac:dyDescent="0.45">
      <c r="A5" s="12"/>
      <c r="D5" s="16"/>
      <c r="F5" s="9"/>
      <c r="G5" s="9"/>
      <c r="J5" s="9"/>
      <c r="K5" s="9"/>
      <c r="L5" s="9"/>
      <c r="M5" s="9"/>
      <c r="N5" s="11"/>
      <c r="Q5" s="9"/>
    </row>
    <row r="6" spans="1:17" x14ac:dyDescent="0.45">
      <c r="A6" s="12"/>
      <c r="D6" s="16"/>
      <c r="F6" s="9"/>
      <c r="G6" s="9"/>
      <c r="J6" s="19"/>
      <c r="K6" s="19"/>
      <c r="L6" s="19"/>
      <c r="M6" s="19"/>
      <c r="N6" s="23" t="s">
        <v>37</v>
      </c>
      <c r="Q6" s="9"/>
    </row>
    <row r="7" spans="1:17" x14ac:dyDescent="0.45">
      <c r="A7" s="13">
        <v>45717</v>
      </c>
      <c r="B7" s="5"/>
      <c r="D7" s="16"/>
      <c r="F7" s="9"/>
      <c r="G7" s="9"/>
      <c r="J7" s="9"/>
      <c r="K7" s="9"/>
      <c r="L7" s="9"/>
      <c r="M7" s="9"/>
      <c r="N7" s="11"/>
      <c r="Q7" s="9"/>
    </row>
    <row r="8" spans="1:17" ht="41.65" customHeight="1" x14ac:dyDescent="0.45">
      <c r="A8" s="1" t="s">
        <v>3</v>
      </c>
      <c r="B8" s="1" t="s">
        <v>19</v>
      </c>
      <c r="C8" s="1" t="s">
        <v>4</v>
      </c>
      <c r="D8" s="17" t="s">
        <v>5</v>
      </c>
      <c r="E8" s="1" t="s">
        <v>6</v>
      </c>
      <c r="F8" s="10" t="s">
        <v>7</v>
      </c>
      <c r="G8" s="10" t="s">
        <v>8</v>
      </c>
      <c r="H8" s="22" t="s">
        <v>9</v>
      </c>
      <c r="I8" s="1" t="s">
        <v>10</v>
      </c>
      <c r="J8" s="21" t="s">
        <v>11</v>
      </c>
      <c r="K8" s="21" t="s">
        <v>55</v>
      </c>
      <c r="L8" s="21" t="s">
        <v>12</v>
      </c>
      <c r="M8" s="21" t="s">
        <v>38</v>
      </c>
      <c r="N8" s="22" t="s">
        <v>13</v>
      </c>
      <c r="Q8" s="9"/>
    </row>
    <row r="9" spans="1:17" x14ac:dyDescent="0.45">
      <c r="A9" s="29" t="s">
        <v>143</v>
      </c>
      <c r="B9" s="4">
        <v>70</v>
      </c>
      <c r="C9" s="4" t="s">
        <v>77</v>
      </c>
      <c r="D9" s="16">
        <v>27030</v>
      </c>
      <c r="E9" s="4">
        <f ca="1">YEAR(NOW())-YEAR(D9)</f>
        <v>51</v>
      </c>
      <c r="F9" s="30">
        <v>4.7916666666666698E-2</v>
      </c>
      <c r="G9" s="30">
        <v>5.6574074074074075E-2</v>
      </c>
      <c r="H9" s="19">
        <f>G9-F9</f>
        <v>8.6574074074073776E-3</v>
      </c>
      <c r="J9" s="19">
        <f>I9*$Q$1</f>
        <v>0</v>
      </c>
      <c r="L9" s="19">
        <f>H9+J9-K9</f>
        <v>8.6574074074073776E-3</v>
      </c>
      <c r="M9" s="34">
        <f>SUM(L9:L11)</f>
        <v>2.3564814814814754E-2</v>
      </c>
      <c r="N9" s="29">
        <v>1</v>
      </c>
      <c r="Q9" s="9"/>
    </row>
    <row r="10" spans="1:17" x14ac:dyDescent="0.45">
      <c r="A10" s="4" t="s">
        <v>143</v>
      </c>
      <c r="B10" s="4">
        <v>71</v>
      </c>
      <c r="C10" s="4" t="s">
        <v>78</v>
      </c>
      <c r="D10" s="16">
        <v>37622</v>
      </c>
      <c r="E10" s="4">
        <f ca="1">YEAR(NOW())-YEAR(D10)</f>
        <v>22</v>
      </c>
      <c r="F10" s="30">
        <v>4.8611111111111098E-2</v>
      </c>
      <c r="G10" s="30">
        <v>5.590277777777778E-2</v>
      </c>
      <c r="H10" s="19">
        <f>G10-F10</f>
        <v>7.2916666666666824E-3</v>
      </c>
      <c r="J10" s="19">
        <f>I10*$Q$1</f>
        <v>0</v>
      </c>
      <c r="L10" s="19">
        <f>H10+J10-K10</f>
        <v>7.2916666666666824E-3</v>
      </c>
      <c r="M10" s="9">
        <f>M9</f>
        <v>2.3564814814814754E-2</v>
      </c>
      <c r="N10" s="4">
        <f>N9</f>
        <v>1</v>
      </c>
    </row>
    <row r="11" spans="1:17" x14ac:dyDescent="0.45">
      <c r="A11" s="4" t="s">
        <v>143</v>
      </c>
      <c r="B11" s="4">
        <v>72</v>
      </c>
      <c r="C11" s="4" t="s">
        <v>79</v>
      </c>
      <c r="D11" s="16">
        <v>26665</v>
      </c>
      <c r="E11" s="4">
        <f ca="1">YEAR(NOW())-YEAR(D11)</f>
        <v>52</v>
      </c>
      <c r="F11" s="30">
        <v>4.9305555555555602E-2</v>
      </c>
      <c r="G11" s="30">
        <v>5.6921296296296296E-2</v>
      </c>
      <c r="H11" s="19">
        <f>G11-F11</f>
        <v>7.6157407407406938E-3</v>
      </c>
      <c r="J11" s="19">
        <f>I11*$Q$1</f>
        <v>0</v>
      </c>
      <c r="L11" s="19">
        <f>H11+J11-K11</f>
        <v>7.6157407407406938E-3</v>
      </c>
      <c r="M11" s="9">
        <f>M9</f>
        <v>2.3564814814814754E-2</v>
      </c>
      <c r="N11" s="4">
        <f>N9</f>
        <v>1</v>
      </c>
    </row>
    <row r="12" spans="1:17" x14ac:dyDescent="0.45">
      <c r="A12" s="28" t="s">
        <v>18</v>
      </c>
      <c r="B12" s="4">
        <v>33</v>
      </c>
      <c r="C12" s="4" t="s">
        <v>39</v>
      </c>
      <c r="D12" s="16">
        <v>31604</v>
      </c>
      <c r="E12" s="7">
        <f ca="1">YEAR(NOW())-YEAR(D12)</f>
        <v>39</v>
      </c>
      <c r="F12" s="8">
        <v>2.2222222222222223E-2</v>
      </c>
      <c r="G12" s="8">
        <v>3.0752314814814816E-2</v>
      </c>
      <c r="H12" s="19">
        <f>G12-F12</f>
        <v>8.5300925925925926E-3</v>
      </c>
      <c r="I12" s="6">
        <v>1</v>
      </c>
      <c r="J12" s="19">
        <f>I12*$Q$1</f>
        <v>3.4722222222222224E-4</v>
      </c>
      <c r="K12" s="19"/>
      <c r="L12" s="19">
        <f>H12+J12-K12</f>
        <v>8.8773148148148153E-3</v>
      </c>
      <c r="M12" s="34">
        <f>SUM(L12:L14)</f>
        <v>2.5810185185185193E-2</v>
      </c>
      <c r="N12" s="29">
        <v>2</v>
      </c>
    </row>
    <row r="13" spans="1:17" x14ac:dyDescent="0.45">
      <c r="A13" s="3" t="s">
        <v>18</v>
      </c>
      <c r="B13" s="4">
        <v>34</v>
      </c>
      <c r="C13" s="4" t="s">
        <v>40</v>
      </c>
      <c r="D13" s="16">
        <v>30959</v>
      </c>
      <c r="E13" s="7">
        <f ca="1">YEAR(NOW())-YEAR(D13)</f>
        <v>41</v>
      </c>
      <c r="F13" s="30">
        <v>2.2916666666666665E-2</v>
      </c>
      <c r="G13" s="30">
        <v>3.1412037037037037E-2</v>
      </c>
      <c r="H13" s="19">
        <f>G13-F13</f>
        <v>8.4953703703703719E-3</v>
      </c>
      <c r="I13" s="4">
        <v>1</v>
      </c>
      <c r="J13" s="19">
        <f>I13*$Q$1</f>
        <v>3.4722222222222224E-4</v>
      </c>
      <c r="L13" s="19">
        <f>H13+J13-K13</f>
        <v>8.8425925925925946E-3</v>
      </c>
      <c r="M13" s="9">
        <f>M12</f>
        <v>2.5810185185185193E-2</v>
      </c>
      <c r="N13" s="4">
        <f>N12</f>
        <v>2</v>
      </c>
    </row>
    <row r="14" spans="1:17" x14ac:dyDescent="0.45">
      <c r="A14" s="3" t="s">
        <v>18</v>
      </c>
      <c r="B14" s="4">
        <v>35</v>
      </c>
      <c r="C14" s="4" t="s">
        <v>41</v>
      </c>
      <c r="D14" s="16">
        <v>31287</v>
      </c>
      <c r="E14" s="7">
        <f ca="1">YEAR(NOW())-YEAR(D14)</f>
        <v>40</v>
      </c>
      <c r="F14" s="30">
        <v>2.361111111111111E-2</v>
      </c>
      <c r="G14" s="30">
        <v>3.1354166666666669E-2</v>
      </c>
      <c r="H14" s="19">
        <f>G14-F14</f>
        <v>7.7430555555555586E-3</v>
      </c>
      <c r="I14" s="4">
        <v>1</v>
      </c>
      <c r="J14" s="19">
        <f>I14*$Q$1</f>
        <v>3.4722222222222224E-4</v>
      </c>
      <c r="L14" s="19">
        <f>H14+J14-K14</f>
        <v>8.0902777777777813E-3</v>
      </c>
      <c r="M14" s="9">
        <f>M12</f>
        <v>2.5810185185185193E-2</v>
      </c>
      <c r="N14" s="4">
        <f>N12</f>
        <v>2</v>
      </c>
    </row>
    <row r="15" spans="1:17" x14ac:dyDescent="0.45">
      <c r="A15" s="12" t="s">
        <v>66</v>
      </c>
      <c r="B15" s="4">
        <v>46</v>
      </c>
      <c r="C15" s="4" t="s">
        <v>67</v>
      </c>
      <c r="D15" s="16">
        <v>31413</v>
      </c>
      <c r="E15" s="4">
        <f ca="1">YEAR(NOW())-YEAR(D15)</f>
        <v>39</v>
      </c>
      <c r="F15" s="30">
        <v>3.1250000000000201E-2</v>
      </c>
      <c r="G15" s="30">
        <v>3.9814814814814817E-2</v>
      </c>
      <c r="H15" s="19">
        <f>G15-F15</f>
        <v>8.5648148148146155E-3</v>
      </c>
      <c r="J15" s="19">
        <f>I15*$Q$1</f>
        <v>0</v>
      </c>
      <c r="L15" s="19">
        <f>H15+J15-K15</f>
        <v>8.5648148148146155E-3</v>
      </c>
      <c r="M15" s="34">
        <f>SUM(L15:L17)</f>
        <v>2.6145833333332764E-2</v>
      </c>
      <c r="N15" s="29">
        <v>3</v>
      </c>
    </row>
    <row r="16" spans="1:17" x14ac:dyDescent="0.45">
      <c r="A16" s="12" t="s">
        <v>66</v>
      </c>
      <c r="B16" s="4">
        <v>47</v>
      </c>
      <c r="C16" s="4" t="s">
        <v>68</v>
      </c>
      <c r="D16" s="16">
        <v>32874</v>
      </c>
      <c r="E16" s="4">
        <f ca="1">YEAR(NOW())-YEAR(D16)</f>
        <v>35</v>
      </c>
      <c r="F16" s="30">
        <v>3.1944444444444602E-2</v>
      </c>
      <c r="G16" s="30">
        <v>4.0231481481481479E-2</v>
      </c>
      <c r="H16" s="19">
        <f>G16-F16</f>
        <v>8.2870370370368776E-3</v>
      </c>
      <c r="J16" s="19">
        <f>I16*$Q$1</f>
        <v>0</v>
      </c>
      <c r="L16" s="19">
        <f>H16+J16-K16</f>
        <v>8.2870370370368776E-3</v>
      </c>
      <c r="M16" s="9">
        <f>M15</f>
        <v>2.6145833333332764E-2</v>
      </c>
      <c r="N16" s="4">
        <f t="shared" ref="N16:N47" si="0">N15</f>
        <v>3</v>
      </c>
    </row>
    <row r="17" spans="1:14" x14ac:dyDescent="0.45">
      <c r="A17" s="12" t="s">
        <v>66</v>
      </c>
      <c r="B17" s="4">
        <v>48</v>
      </c>
      <c r="C17" s="4" t="s">
        <v>69</v>
      </c>
      <c r="D17" s="16">
        <v>36892</v>
      </c>
      <c r="E17" s="4">
        <f ca="1">YEAR(NOW())-YEAR(D17)</f>
        <v>24</v>
      </c>
      <c r="F17" s="30">
        <v>3.2638888888889099E-2</v>
      </c>
      <c r="G17" s="30">
        <v>4.193287037037037E-2</v>
      </c>
      <c r="H17" s="19">
        <f>G17-F17</f>
        <v>9.2939814814812713E-3</v>
      </c>
      <c r="J17" s="19">
        <f>I17*$Q$1</f>
        <v>0</v>
      </c>
      <c r="L17" s="19">
        <f>H17+J17-K17</f>
        <v>9.2939814814812713E-3</v>
      </c>
      <c r="M17" s="9">
        <f>M15</f>
        <v>2.6145833333332764E-2</v>
      </c>
      <c r="N17" s="4">
        <f t="shared" ref="N17" si="1">N15</f>
        <v>3</v>
      </c>
    </row>
    <row r="18" spans="1:14" x14ac:dyDescent="0.45">
      <c r="A18" s="12" t="s">
        <v>74</v>
      </c>
      <c r="B18" s="4">
        <v>28</v>
      </c>
      <c r="C18" s="4" t="s">
        <v>34</v>
      </c>
      <c r="D18" s="16">
        <v>20090</v>
      </c>
      <c r="E18" s="4">
        <f ca="1">YEAR(NOW())-YEAR(D18)</f>
        <v>70</v>
      </c>
      <c r="F18" s="30">
        <v>1.87499999999996E-2</v>
      </c>
      <c r="G18" s="30">
        <v>2.78125E-2</v>
      </c>
      <c r="H18" s="19">
        <f>G18-F18</f>
        <v>9.0625000000004001E-3</v>
      </c>
      <c r="J18" s="19">
        <f>I18*$Q$1</f>
        <v>0</v>
      </c>
      <c r="L18" s="19">
        <f>H18+J18-K18</f>
        <v>9.0625000000004001E-3</v>
      </c>
      <c r="M18" s="34">
        <f>SUM(L18:L20)</f>
        <v>2.7152777777779108E-2</v>
      </c>
      <c r="N18" s="29">
        <v>4</v>
      </c>
    </row>
    <row r="19" spans="1:14" x14ac:dyDescent="0.45">
      <c r="A19" s="12" t="s">
        <v>74</v>
      </c>
      <c r="B19" s="4">
        <v>29</v>
      </c>
      <c r="C19" s="4" t="s">
        <v>75</v>
      </c>
      <c r="D19" s="16">
        <v>32406</v>
      </c>
      <c r="E19" s="4">
        <f ca="1">YEAR(NOW())-YEAR(D19)</f>
        <v>37</v>
      </c>
      <c r="F19" s="30">
        <v>1.9444444444444001E-2</v>
      </c>
      <c r="G19" s="30">
        <v>2.824074074074074E-2</v>
      </c>
      <c r="H19" s="19">
        <f>G19-F19</f>
        <v>8.7962962962967392E-3</v>
      </c>
      <c r="J19" s="19">
        <f>I19*$Q$1</f>
        <v>0</v>
      </c>
      <c r="L19" s="19">
        <f>H19+J19-K19</f>
        <v>8.7962962962967392E-3</v>
      </c>
      <c r="M19" s="9">
        <f>M18</f>
        <v>2.7152777777779108E-2</v>
      </c>
      <c r="N19" s="4">
        <f>N18</f>
        <v>4</v>
      </c>
    </row>
    <row r="20" spans="1:14" x14ac:dyDescent="0.45">
      <c r="A20" s="12" t="s">
        <v>74</v>
      </c>
      <c r="B20" s="4">
        <v>30</v>
      </c>
      <c r="C20" s="4" t="s">
        <v>76</v>
      </c>
      <c r="D20" s="16">
        <v>33170</v>
      </c>
      <c r="E20" s="4">
        <f ca="1">YEAR(NOW())-YEAR(D20)</f>
        <v>35</v>
      </c>
      <c r="F20" s="30">
        <v>2.0138888888888401E-2</v>
      </c>
      <c r="G20" s="30">
        <v>2.943287037037037E-2</v>
      </c>
      <c r="H20" s="19">
        <f>G20-F20</f>
        <v>9.2939814814819686E-3</v>
      </c>
      <c r="J20" s="19">
        <f>I20*$Q$1</f>
        <v>0</v>
      </c>
      <c r="L20" s="19">
        <f>H20+J20-K20</f>
        <v>9.2939814814819686E-3</v>
      </c>
      <c r="M20" s="9">
        <f>M18</f>
        <v>2.7152777777779108E-2</v>
      </c>
      <c r="N20" s="4">
        <f>N18</f>
        <v>4</v>
      </c>
    </row>
    <row r="21" spans="1:14" x14ac:dyDescent="0.45">
      <c r="A21" s="4" t="s">
        <v>129</v>
      </c>
      <c r="B21" s="4">
        <v>90</v>
      </c>
      <c r="C21" s="4" t="s">
        <v>130</v>
      </c>
      <c r="D21" s="16">
        <v>29221</v>
      </c>
      <c r="E21" s="4">
        <f ca="1">YEAR(NOW())-YEAR(D21)</f>
        <v>45</v>
      </c>
      <c r="F21" s="30">
        <v>6.1805555555555503E-2</v>
      </c>
      <c r="G21" s="30">
        <v>7.0706018518518515E-2</v>
      </c>
      <c r="H21" s="19">
        <f>G21-F21</f>
        <v>8.9004629629630128E-3</v>
      </c>
      <c r="J21" s="19">
        <f>I21*$Q$1</f>
        <v>0</v>
      </c>
      <c r="L21" s="19">
        <f>H21+J21-K21</f>
        <v>8.9004629629630128E-3</v>
      </c>
      <c r="M21" s="34">
        <f>SUM(L21:L23)</f>
        <v>2.8101851851851947E-2</v>
      </c>
      <c r="N21" s="29">
        <v>5</v>
      </c>
    </row>
    <row r="22" spans="1:14" x14ac:dyDescent="0.45">
      <c r="A22" s="4" t="s">
        <v>129</v>
      </c>
      <c r="B22" s="4">
        <v>91</v>
      </c>
      <c r="C22" s="4" t="s">
        <v>131</v>
      </c>
      <c r="D22" s="16">
        <v>31778</v>
      </c>
      <c r="E22" s="4">
        <f ca="1">YEAR(NOW())-YEAR(D22)</f>
        <v>38</v>
      </c>
      <c r="F22" s="30">
        <v>6.25E-2</v>
      </c>
      <c r="G22" s="30">
        <v>7.239583333333334E-2</v>
      </c>
      <c r="H22" s="19">
        <f>G22-F22</f>
        <v>9.8958333333333398E-3</v>
      </c>
      <c r="J22" s="19">
        <f>I22*$Q$1</f>
        <v>0</v>
      </c>
      <c r="L22" s="19">
        <f>H22+J22-K22</f>
        <v>9.8958333333333398E-3</v>
      </c>
      <c r="M22" s="9">
        <f>M21</f>
        <v>2.8101851851851947E-2</v>
      </c>
      <c r="N22" s="4">
        <f t="shared" ref="N22:N53" si="2">N21</f>
        <v>5</v>
      </c>
    </row>
    <row r="23" spans="1:14" x14ac:dyDescent="0.45">
      <c r="A23" s="4" t="s">
        <v>129</v>
      </c>
      <c r="B23" s="4">
        <v>92</v>
      </c>
      <c r="C23" s="4" t="s">
        <v>132</v>
      </c>
      <c r="D23" s="16">
        <v>28842</v>
      </c>
      <c r="E23" s="4">
        <f ca="1">YEAR(NOW())-YEAR(D23)</f>
        <v>47</v>
      </c>
      <c r="F23" s="30">
        <v>6.31944444444444E-2</v>
      </c>
      <c r="G23" s="30">
        <v>7.2152777777777774E-2</v>
      </c>
      <c r="H23" s="19">
        <f>G23-F23</f>
        <v>8.9583333333333737E-3</v>
      </c>
      <c r="I23" s="4">
        <v>1</v>
      </c>
      <c r="J23" s="19">
        <f>I23*$Q$1</f>
        <v>3.4722222222222224E-4</v>
      </c>
      <c r="L23" s="19">
        <f>H23+J23-K23</f>
        <v>9.3055555555555964E-3</v>
      </c>
      <c r="M23" s="9">
        <f>M21</f>
        <v>2.8101851851851947E-2</v>
      </c>
      <c r="N23" s="4">
        <f t="shared" ref="N23" si="3">N21</f>
        <v>5</v>
      </c>
    </row>
    <row r="24" spans="1:14" x14ac:dyDescent="0.45">
      <c r="A24" s="3" t="s">
        <v>42</v>
      </c>
      <c r="B24" s="4">
        <v>55</v>
      </c>
      <c r="C24" s="4" t="s">
        <v>142</v>
      </c>
      <c r="D24" s="16">
        <v>32389</v>
      </c>
      <c r="E24" s="7">
        <f ca="1">YEAR(NOW())-YEAR(D24)</f>
        <v>37</v>
      </c>
      <c r="F24" s="30">
        <v>3.7500000000000498E-2</v>
      </c>
      <c r="G24" s="30">
        <v>4.7800925925925927E-2</v>
      </c>
      <c r="H24" s="19">
        <f>G24-F24</f>
        <v>1.0300925925925429E-2</v>
      </c>
      <c r="J24" s="19">
        <f>I24*$Q$1</f>
        <v>0</v>
      </c>
      <c r="L24" s="19">
        <f>H24+J24-K24</f>
        <v>1.0300925925925429E-2</v>
      </c>
      <c r="M24" s="34">
        <f>SUM(L24:L26)</f>
        <v>2.8148148148146687E-2</v>
      </c>
      <c r="N24" s="29">
        <v>6</v>
      </c>
    </row>
    <row r="25" spans="1:14" x14ac:dyDescent="0.45">
      <c r="A25" s="3" t="s">
        <v>42</v>
      </c>
      <c r="B25" s="4">
        <v>56</v>
      </c>
      <c r="C25" s="4" t="s">
        <v>43</v>
      </c>
      <c r="D25" s="16">
        <v>32582</v>
      </c>
      <c r="E25" s="4">
        <f ca="1">YEAR(NOW())-YEAR(D25)</f>
        <v>36</v>
      </c>
      <c r="F25" s="30">
        <v>3.8194444444444899E-2</v>
      </c>
      <c r="G25" s="30">
        <v>4.7754629629629633E-2</v>
      </c>
      <c r="H25" s="19">
        <f>G25-F25</f>
        <v>9.5601851851847344E-3</v>
      </c>
      <c r="I25" s="4">
        <v>1</v>
      </c>
      <c r="J25" s="19">
        <f>I25*$Q$1</f>
        <v>3.4722222222222224E-4</v>
      </c>
      <c r="L25" s="19">
        <f>H25+J25-K25</f>
        <v>9.9074074074069571E-3</v>
      </c>
      <c r="M25" s="9">
        <f>M24</f>
        <v>2.8148148148146687E-2</v>
      </c>
      <c r="N25" s="4">
        <f t="shared" ref="N25:N56" si="4">N24</f>
        <v>6</v>
      </c>
    </row>
    <row r="26" spans="1:14" x14ac:dyDescent="0.45">
      <c r="A26" s="3" t="s">
        <v>42</v>
      </c>
      <c r="B26" s="4">
        <v>57</v>
      </c>
      <c r="C26" s="4" t="s">
        <v>44</v>
      </c>
      <c r="D26" s="16">
        <v>23335</v>
      </c>
      <c r="E26" s="4">
        <f ca="1">YEAR(NOW())-YEAR(D26)</f>
        <v>62</v>
      </c>
      <c r="F26" s="30">
        <v>3.8888888888889403E-2</v>
      </c>
      <c r="G26" s="30">
        <v>4.6828703703703706E-2</v>
      </c>
      <c r="H26" s="19">
        <f>G26-F26</f>
        <v>7.9398148148143027E-3</v>
      </c>
      <c r="J26" s="19">
        <f>I26*$Q$1</f>
        <v>0</v>
      </c>
      <c r="L26" s="19">
        <f>H26+J26-K26</f>
        <v>7.9398148148143027E-3</v>
      </c>
      <c r="M26" s="9">
        <f>M24</f>
        <v>2.8148148148146687E-2</v>
      </c>
      <c r="N26" s="4">
        <f t="shared" ref="N26" si="5">N24</f>
        <v>6</v>
      </c>
    </row>
    <row r="27" spans="1:14" x14ac:dyDescent="0.45">
      <c r="A27" s="4" t="s">
        <v>102</v>
      </c>
      <c r="B27" s="4">
        <v>84</v>
      </c>
      <c r="C27" s="4" t="s">
        <v>103</v>
      </c>
      <c r="D27" s="16">
        <v>32712</v>
      </c>
      <c r="E27" s="4">
        <f ca="1">YEAR(NOW())-YEAR(D27)</f>
        <v>36</v>
      </c>
      <c r="F27" s="30">
        <v>5.7638888888888892E-2</v>
      </c>
      <c r="G27" s="30">
        <v>6.7743055555555556E-2</v>
      </c>
      <c r="H27" s="19">
        <f>G27-F27</f>
        <v>1.0104166666666664E-2</v>
      </c>
      <c r="J27" s="19">
        <f>I27*$Q$1</f>
        <v>0</v>
      </c>
      <c r="L27" s="19">
        <f>H27+J27-K27</f>
        <v>1.0104166666666664E-2</v>
      </c>
      <c r="M27" s="34">
        <f>SUM(L27:L29)</f>
        <v>2.8923611111111087E-2</v>
      </c>
      <c r="N27" s="29">
        <v>7</v>
      </c>
    </row>
    <row r="28" spans="1:14" x14ac:dyDescent="0.45">
      <c r="A28" s="4" t="s">
        <v>102</v>
      </c>
      <c r="B28" s="4">
        <v>85</v>
      </c>
      <c r="C28" s="4" t="s">
        <v>104</v>
      </c>
      <c r="D28" s="16">
        <v>25610</v>
      </c>
      <c r="E28" s="4">
        <f ca="1">YEAR(NOW())-YEAR(D28)</f>
        <v>55</v>
      </c>
      <c r="F28" s="30">
        <v>5.8333333333333334E-2</v>
      </c>
      <c r="G28" s="30">
        <v>6.7766203703703703E-2</v>
      </c>
      <c r="H28" s="19">
        <f>G28-F28</f>
        <v>9.4328703703703692E-3</v>
      </c>
      <c r="I28" s="4">
        <v>1</v>
      </c>
      <c r="J28" s="19">
        <f>I28*$Q$1</f>
        <v>3.4722222222222224E-4</v>
      </c>
      <c r="L28" s="19">
        <f>H28+J28-K28</f>
        <v>9.780092592592592E-3</v>
      </c>
      <c r="M28" s="9">
        <f>M27</f>
        <v>2.8923611111111087E-2</v>
      </c>
      <c r="N28" s="4">
        <f t="shared" ref="N28:N59" si="6">N27</f>
        <v>7</v>
      </c>
    </row>
    <row r="29" spans="1:14" x14ac:dyDescent="0.45">
      <c r="A29" s="4" t="s">
        <v>102</v>
      </c>
      <c r="B29" s="4">
        <v>86</v>
      </c>
      <c r="C29" s="4" t="s">
        <v>105</v>
      </c>
      <c r="D29" s="16">
        <v>29845</v>
      </c>
      <c r="E29" s="4">
        <f ca="1">YEAR(NOW())-YEAR(D29)</f>
        <v>44</v>
      </c>
      <c r="F29" s="30">
        <v>5.9027777777777797E-2</v>
      </c>
      <c r="G29" s="30">
        <v>6.806712962962963E-2</v>
      </c>
      <c r="H29" s="19">
        <f>G29-F29</f>
        <v>9.0393518518518332E-3</v>
      </c>
      <c r="J29" s="19">
        <f>I29*$Q$1</f>
        <v>0</v>
      </c>
      <c r="L29" s="19">
        <f>H29+J29-K29</f>
        <v>9.0393518518518332E-3</v>
      </c>
      <c r="M29" s="9">
        <f>M27</f>
        <v>2.8923611111111087E-2</v>
      </c>
      <c r="N29" s="4">
        <f t="shared" ref="N29" si="7">N27</f>
        <v>7</v>
      </c>
    </row>
    <row r="30" spans="1:14" x14ac:dyDescent="0.45">
      <c r="A30" s="4" t="s">
        <v>121</v>
      </c>
      <c r="B30" s="4">
        <v>25</v>
      </c>
      <c r="C30" s="4" t="s">
        <v>122</v>
      </c>
      <c r="D30" s="16">
        <v>30633</v>
      </c>
      <c r="E30" s="4">
        <f ca="1">YEAR(NOW())-YEAR(D30)</f>
        <v>42</v>
      </c>
      <c r="F30" s="30">
        <v>1.6666666666666399E-2</v>
      </c>
      <c r="G30" s="30">
        <v>2.5266203703703704E-2</v>
      </c>
      <c r="H30" s="19">
        <f>G30-F30</f>
        <v>8.5995370370373046E-3</v>
      </c>
      <c r="J30" s="19">
        <f>I30*$Q$1</f>
        <v>0</v>
      </c>
      <c r="L30" s="19">
        <f>H30+J30-K30</f>
        <v>8.5995370370373046E-3</v>
      </c>
      <c r="M30" s="34">
        <f>SUM(L30:L32)</f>
        <v>2.9062500000000935E-2</v>
      </c>
      <c r="N30" s="29">
        <v>8</v>
      </c>
    </row>
    <row r="31" spans="1:14" x14ac:dyDescent="0.45">
      <c r="A31" s="4" t="s">
        <v>121</v>
      </c>
      <c r="B31" s="4">
        <v>26</v>
      </c>
      <c r="C31" s="4" t="s">
        <v>123</v>
      </c>
      <c r="D31" s="16">
        <v>31052</v>
      </c>
      <c r="E31" s="4">
        <f ca="1">YEAR(NOW())-YEAR(D31)</f>
        <v>40</v>
      </c>
      <c r="F31" s="30">
        <v>1.73611111111108E-2</v>
      </c>
      <c r="G31" s="30">
        <v>2.7916666666666666E-2</v>
      </c>
      <c r="H31" s="19">
        <f>G31-F31</f>
        <v>1.0555555555555866E-2</v>
      </c>
      <c r="J31" s="19">
        <f>I31*$Q$1</f>
        <v>0</v>
      </c>
      <c r="L31" s="19">
        <f>H31+J31-K31</f>
        <v>1.0555555555555866E-2</v>
      </c>
      <c r="M31" s="9">
        <f>M30</f>
        <v>2.9062500000000935E-2</v>
      </c>
      <c r="N31" s="4">
        <f t="shared" ref="N31:N62" si="8">N30</f>
        <v>8</v>
      </c>
    </row>
    <row r="32" spans="1:14" x14ac:dyDescent="0.45">
      <c r="A32" s="4" t="s">
        <v>121</v>
      </c>
      <c r="B32" s="4">
        <v>27</v>
      </c>
      <c r="C32" s="4" t="s">
        <v>124</v>
      </c>
      <c r="D32" s="16">
        <v>31052</v>
      </c>
      <c r="E32" s="4">
        <f ca="1">YEAR(NOW())-YEAR(D32)</f>
        <v>40</v>
      </c>
      <c r="F32" s="30">
        <v>1.80555555555552E-2</v>
      </c>
      <c r="G32" s="30">
        <v>2.7962962962962964E-2</v>
      </c>
      <c r="H32" s="19">
        <f>G32-F32</f>
        <v>9.9074074074077638E-3</v>
      </c>
      <c r="J32" s="19">
        <f>I32*$Q$1</f>
        <v>0</v>
      </c>
      <c r="L32" s="19">
        <f>H32+J32-K32</f>
        <v>9.9074074074077638E-3</v>
      </c>
      <c r="M32" s="9">
        <f>M30</f>
        <v>2.9062500000000935E-2</v>
      </c>
      <c r="N32" s="4">
        <f t="shared" ref="N32" si="9">N30</f>
        <v>8</v>
      </c>
    </row>
    <row r="33" spans="1:14" x14ac:dyDescent="0.45">
      <c r="A33" s="4" t="s">
        <v>28</v>
      </c>
      <c r="B33" s="4">
        <v>40</v>
      </c>
      <c r="C33" s="4" t="s">
        <v>83</v>
      </c>
      <c r="D33" s="16">
        <v>19007</v>
      </c>
      <c r="E33" s="4">
        <f ca="1">YEAR(NOW())-YEAR(D33)</f>
        <v>73</v>
      </c>
      <c r="F33" s="30">
        <v>2.70833333333333E-2</v>
      </c>
      <c r="G33" s="30">
        <v>3.6921296296296299E-2</v>
      </c>
      <c r="H33" s="19">
        <f>G33-F33</f>
        <v>9.8379629629629997E-3</v>
      </c>
      <c r="I33" s="4">
        <v>1</v>
      </c>
      <c r="J33" s="19">
        <f>I33*$Q$1</f>
        <v>3.4722222222222224E-4</v>
      </c>
      <c r="L33" s="19">
        <f>H33+J33-K33</f>
        <v>1.0185185185185222E-2</v>
      </c>
      <c r="M33" s="34">
        <f>SUM(L33:L35)</f>
        <v>2.9282407407407472E-2</v>
      </c>
      <c r="N33" s="29">
        <v>9</v>
      </c>
    </row>
    <row r="34" spans="1:14" x14ac:dyDescent="0.45">
      <c r="A34" s="4" t="s">
        <v>28</v>
      </c>
      <c r="B34" s="4">
        <v>41</v>
      </c>
      <c r="C34" s="4" t="s">
        <v>84</v>
      </c>
      <c r="D34" s="16">
        <v>20145</v>
      </c>
      <c r="E34" s="4">
        <f ca="1">YEAR(NOW())-YEAR(D34)</f>
        <v>70</v>
      </c>
      <c r="F34" s="30">
        <v>2.7777777777777776E-2</v>
      </c>
      <c r="G34" s="30">
        <v>3.8622685185185184E-2</v>
      </c>
      <c r="H34" s="19">
        <f>G34-F34</f>
        <v>1.0844907407407407E-2</v>
      </c>
      <c r="I34" s="4">
        <v>1</v>
      </c>
      <c r="J34" s="19">
        <f>I34*$Q$1</f>
        <v>3.4722222222222224E-4</v>
      </c>
      <c r="L34" s="19">
        <f>H34+J34-K34</f>
        <v>1.119212962962963E-2</v>
      </c>
      <c r="M34" s="9">
        <f>M33</f>
        <v>2.9282407407407472E-2</v>
      </c>
      <c r="N34" s="4">
        <f t="shared" ref="N34:N65" si="10">N33</f>
        <v>9</v>
      </c>
    </row>
    <row r="35" spans="1:14" x14ac:dyDescent="0.45">
      <c r="A35" s="4" t="s">
        <v>28</v>
      </c>
      <c r="B35" s="6">
        <v>42</v>
      </c>
      <c r="C35" s="4" t="s">
        <v>27</v>
      </c>
      <c r="D35" s="16">
        <v>28303</v>
      </c>
      <c r="E35" s="4">
        <f ca="1">YEAR(NOW())-YEAR(D35)</f>
        <v>48</v>
      </c>
      <c r="F35" s="30">
        <v>2.8472222222222201E-2</v>
      </c>
      <c r="G35" s="32">
        <v>3.6435185185185189E-2</v>
      </c>
      <c r="H35" s="19">
        <f>G35-F35</f>
        <v>7.9629629629629876E-3</v>
      </c>
      <c r="J35" s="19">
        <f>I35*$Q$1</f>
        <v>0</v>
      </c>
      <c r="K35" s="30">
        <v>5.7870370370370373E-5</v>
      </c>
      <c r="L35" s="19">
        <f>H35+J35-K35</f>
        <v>7.9050925925926181E-3</v>
      </c>
      <c r="M35" s="9">
        <f>M33</f>
        <v>2.9282407407407472E-2</v>
      </c>
      <c r="N35" s="4">
        <f t="shared" ref="N35" si="11">N33</f>
        <v>9</v>
      </c>
    </row>
    <row r="36" spans="1:14" x14ac:dyDescent="0.45">
      <c r="A36" s="4" t="s">
        <v>150</v>
      </c>
      <c r="B36" s="4">
        <v>97</v>
      </c>
      <c r="C36" s="4" t="s">
        <v>156</v>
      </c>
      <c r="D36" s="16">
        <v>30467</v>
      </c>
      <c r="E36" s="4">
        <f ca="1">YEAR(NOW())-YEAR(D36)</f>
        <v>42</v>
      </c>
      <c r="F36" s="30">
        <v>6.6666666666666666E-2</v>
      </c>
      <c r="G36" s="30">
        <v>7.633101851851852E-2</v>
      </c>
      <c r="H36" s="19">
        <f>G36-F36</f>
        <v>9.6643518518518545E-3</v>
      </c>
      <c r="J36" s="19">
        <f>I36*$Q$1</f>
        <v>0</v>
      </c>
      <c r="L36" s="19">
        <f>H36+J36-K36</f>
        <v>9.6643518518518545E-3</v>
      </c>
      <c r="M36" s="34">
        <f>SUM(L36:L38)</f>
        <v>2.9317129629629651E-2</v>
      </c>
      <c r="N36" s="29">
        <v>10</v>
      </c>
    </row>
    <row r="37" spans="1:14" x14ac:dyDescent="0.45">
      <c r="A37" s="4" t="s">
        <v>150</v>
      </c>
      <c r="B37" s="4">
        <v>98</v>
      </c>
      <c r="C37" s="4" t="s">
        <v>157</v>
      </c>
      <c r="D37" s="16">
        <v>35352</v>
      </c>
      <c r="E37" s="4">
        <f ca="1">YEAR(NOW())-YEAR(D37)</f>
        <v>29</v>
      </c>
      <c r="F37" s="30">
        <v>6.7361111111111108E-2</v>
      </c>
      <c r="G37" s="30">
        <v>7.5937500000000005E-2</v>
      </c>
      <c r="H37" s="19">
        <f>G37-F37</f>
        <v>8.5763888888888973E-3</v>
      </c>
      <c r="J37" s="19">
        <f>I37*$Q$1</f>
        <v>0</v>
      </c>
      <c r="L37" s="19">
        <f>H37+J37-K37</f>
        <v>8.5763888888888973E-3</v>
      </c>
      <c r="M37" s="9">
        <f>M36</f>
        <v>2.9317129629629651E-2</v>
      </c>
      <c r="N37" s="4">
        <f t="shared" ref="N37:N68" si="12">N36</f>
        <v>10</v>
      </c>
    </row>
    <row r="38" spans="1:14" x14ac:dyDescent="0.45">
      <c r="A38" s="4" t="s">
        <v>150</v>
      </c>
      <c r="B38" s="4">
        <v>99</v>
      </c>
      <c r="C38" s="4" t="s">
        <v>158</v>
      </c>
      <c r="D38" s="16">
        <v>35112</v>
      </c>
      <c r="E38" s="4">
        <f ca="1">YEAR(NOW())-YEAR(D38)</f>
        <v>29</v>
      </c>
      <c r="F38" s="30">
        <v>6.805555555555555E-2</v>
      </c>
      <c r="G38" s="30">
        <v>7.8784722222222228E-2</v>
      </c>
      <c r="H38" s="19">
        <f>G38-F38</f>
        <v>1.0729166666666679E-2</v>
      </c>
      <c r="I38" s="4">
        <v>1</v>
      </c>
      <c r="J38" s="19">
        <f>I38*$Q$1</f>
        <v>3.4722222222222224E-4</v>
      </c>
      <c r="L38" s="19">
        <f>H38+J38-K38</f>
        <v>1.1076388888888901E-2</v>
      </c>
      <c r="M38" s="9">
        <f>M36</f>
        <v>2.9317129629629651E-2</v>
      </c>
      <c r="N38" s="4">
        <f t="shared" ref="N38" si="13">N36</f>
        <v>10</v>
      </c>
    </row>
    <row r="39" spans="1:14" x14ac:dyDescent="0.45">
      <c r="A39" s="4" t="s">
        <v>133</v>
      </c>
      <c r="B39" s="4">
        <v>16</v>
      </c>
      <c r="C39" s="4" t="s">
        <v>134</v>
      </c>
      <c r="D39" s="16">
        <v>24455</v>
      </c>
      <c r="E39" s="4">
        <f ca="1">YEAR(NOW())-YEAR(D39)</f>
        <v>59</v>
      </c>
      <c r="F39" s="30">
        <v>1.0416666666666701E-2</v>
      </c>
      <c r="G39" s="30">
        <v>2.0810185185185185E-2</v>
      </c>
      <c r="H39" s="19">
        <f>G39-F39</f>
        <v>1.0393518518518484E-2</v>
      </c>
      <c r="I39" s="4">
        <v>1</v>
      </c>
      <c r="J39" s="19">
        <f>I39*$Q$1</f>
        <v>3.4722222222222224E-4</v>
      </c>
      <c r="L39" s="19">
        <f>H39+J39-K39</f>
        <v>1.0740740740740707E-2</v>
      </c>
      <c r="M39" s="34">
        <f>SUM(L39:L41)</f>
        <v>2.9351851851851785E-2</v>
      </c>
      <c r="N39" s="29">
        <v>11</v>
      </c>
    </row>
    <row r="40" spans="1:14" x14ac:dyDescent="0.45">
      <c r="A40" s="4" t="s">
        <v>133</v>
      </c>
      <c r="B40" s="4">
        <v>17</v>
      </c>
      <c r="C40" s="4" t="s">
        <v>135</v>
      </c>
      <c r="D40" s="16">
        <v>26190</v>
      </c>
      <c r="E40" s="4">
        <f ca="1">YEAR(NOW())-YEAR(D40)</f>
        <v>54</v>
      </c>
      <c r="F40" s="30">
        <v>1.1111111111111099E-2</v>
      </c>
      <c r="G40" s="30">
        <v>2.0358796296296295E-2</v>
      </c>
      <c r="H40" s="19">
        <f>G40-F40</f>
        <v>9.2476851851851956E-3</v>
      </c>
      <c r="J40" s="19">
        <f>I40*$Q$1</f>
        <v>0</v>
      </c>
      <c r="L40" s="19">
        <f>H40+J40-K40</f>
        <v>9.2476851851851956E-3</v>
      </c>
      <c r="M40" s="9">
        <f>M39</f>
        <v>2.9351851851851785E-2</v>
      </c>
      <c r="N40" s="4">
        <f t="shared" ref="N40:N71" si="14">N39</f>
        <v>11</v>
      </c>
    </row>
    <row r="41" spans="1:14" x14ac:dyDescent="0.45">
      <c r="A41" s="4" t="s">
        <v>133</v>
      </c>
      <c r="B41" s="4">
        <v>18</v>
      </c>
      <c r="C41" s="4" t="s">
        <v>136</v>
      </c>
      <c r="D41" s="16">
        <v>27815</v>
      </c>
      <c r="E41" s="4">
        <f ca="1">YEAR(NOW())-YEAR(D41)</f>
        <v>49</v>
      </c>
      <c r="F41" s="30">
        <v>1.18055555555556E-2</v>
      </c>
      <c r="G41" s="30">
        <v>2.1168981481481483E-2</v>
      </c>
      <c r="H41" s="19">
        <f>G41-F41</f>
        <v>9.3634259259258827E-3</v>
      </c>
      <c r="J41" s="19">
        <f>I41*$Q$1</f>
        <v>0</v>
      </c>
      <c r="L41" s="19">
        <f>H41+J41-K41</f>
        <v>9.3634259259258827E-3</v>
      </c>
      <c r="M41" s="9">
        <f>M39</f>
        <v>2.9351851851851785E-2</v>
      </c>
      <c r="N41" s="4">
        <f t="shared" ref="N41" si="15">N39</f>
        <v>11</v>
      </c>
    </row>
    <row r="42" spans="1:14" x14ac:dyDescent="0.45">
      <c r="A42" s="4" t="s">
        <v>125</v>
      </c>
      <c r="B42" s="4">
        <v>64</v>
      </c>
      <c r="C42" s="4" t="s">
        <v>126</v>
      </c>
      <c r="D42" s="16">
        <v>30646</v>
      </c>
      <c r="E42" s="4">
        <f ca="1">YEAR(NOW())-YEAR(D42)</f>
        <v>42</v>
      </c>
      <c r="F42" s="30">
        <v>4.3749999999999997E-2</v>
      </c>
      <c r="G42" s="30">
        <v>5.2349537037037035E-2</v>
      </c>
      <c r="H42" s="19">
        <f>G42-F42</f>
        <v>8.5995370370370375E-3</v>
      </c>
      <c r="I42" s="4">
        <v>1</v>
      </c>
      <c r="J42" s="19">
        <f>I42*$Q$1</f>
        <v>3.4722222222222224E-4</v>
      </c>
      <c r="L42" s="19">
        <f>H42+J42-K42</f>
        <v>8.9467592592592602E-3</v>
      </c>
      <c r="M42" s="34">
        <f>SUM(L42:L44)</f>
        <v>3.0289351851851838E-2</v>
      </c>
      <c r="N42" s="29">
        <v>12</v>
      </c>
    </row>
    <row r="43" spans="1:14" x14ac:dyDescent="0.45">
      <c r="A43" s="4" t="s">
        <v>125</v>
      </c>
      <c r="B43" s="4">
        <v>65</v>
      </c>
      <c r="C43" s="4" t="s">
        <v>127</v>
      </c>
      <c r="D43" s="16">
        <v>28832</v>
      </c>
      <c r="E43" s="4">
        <f ca="1">YEAR(NOW())-YEAR(D43)</f>
        <v>47</v>
      </c>
      <c r="F43" s="30">
        <v>4.4444444444444446E-2</v>
      </c>
      <c r="G43" s="30">
        <v>5.4872685185185184E-2</v>
      </c>
      <c r="H43" s="19">
        <f>G43-F43</f>
        <v>1.0428240740740738E-2</v>
      </c>
      <c r="J43" s="19">
        <f>I43*$Q$1</f>
        <v>0</v>
      </c>
      <c r="L43" s="19">
        <f>H43+J43-K43</f>
        <v>1.0428240740740738E-2</v>
      </c>
      <c r="M43" s="9">
        <f>M42</f>
        <v>3.0289351851851838E-2</v>
      </c>
      <c r="N43" s="4">
        <f t="shared" ref="N43:N74" si="16">N42</f>
        <v>12</v>
      </c>
    </row>
    <row r="44" spans="1:14" x14ac:dyDescent="0.45">
      <c r="A44" s="4" t="s">
        <v>125</v>
      </c>
      <c r="B44" s="4">
        <v>66</v>
      </c>
      <c r="C44" s="4" t="s">
        <v>128</v>
      </c>
      <c r="D44" s="16">
        <v>26665</v>
      </c>
      <c r="E44" s="4">
        <f ca="1">YEAR(NOW())-YEAR(D44)</f>
        <v>52</v>
      </c>
      <c r="F44" s="30">
        <v>4.5138888888888902E-2</v>
      </c>
      <c r="G44" s="30">
        <v>5.6053240740740744E-2</v>
      </c>
      <c r="H44" s="19">
        <f>G44-F44</f>
        <v>1.0914351851851842E-2</v>
      </c>
      <c r="J44" s="19">
        <f>I44*$Q$1</f>
        <v>0</v>
      </c>
      <c r="L44" s="19">
        <f>H44+J44-K44</f>
        <v>1.0914351851851842E-2</v>
      </c>
      <c r="M44" s="9">
        <f>M42</f>
        <v>3.0289351851851838E-2</v>
      </c>
      <c r="N44" s="4">
        <f t="shared" ref="N44" si="17">N42</f>
        <v>12</v>
      </c>
    </row>
    <row r="45" spans="1:14" x14ac:dyDescent="0.45">
      <c r="A45" s="4" t="s">
        <v>87</v>
      </c>
      <c r="B45" s="4">
        <v>19</v>
      </c>
      <c r="C45" s="4" t="s">
        <v>85</v>
      </c>
      <c r="D45" s="16">
        <v>32874</v>
      </c>
      <c r="E45" s="4">
        <f ca="1">YEAR(NOW())-YEAR(D45)</f>
        <v>35</v>
      </c>
      <c r="F45" s="30">
        <v>1.2500000000000001E-2</v>
      </c>
      <c r="G45" s="30">
        <v>2.0648148148148148E-2</v>
      </c>
      <c r="H45" s="19">
        <f>G45-F45</f>
        <v>8.1481481481481474E-3</v>
      </c>
      <c r="I45" s="4">
        <v>1</v>
      </c>
      <c r="J45" s="19">
        <f>I45*$Q$1</f>
        <v>3.4722222222222224E-4</v>
      </c>
      <c r="L45" s="19">
        <f>H45+J45-K45</f>
        <v>8.4953703703703701E-3</v>
      </c>
      <c r="M45" s="34">
        <f>SUM(L45:L47)</f>
        <v>3.0856481481481617E-2</v>
      </c>
      <c r="N45" s="29">
        <v>13</v>
      </c>
    </row>
    <row r="46" spans="1:14" x14ac:dyDescent="0.45">
      <c r="A46" s="4" t="s">
        <v>87</v>
      </c>
      <c r="B46" s="4">
        <v>20</v>
      </c>
      <c r="C46" s="4" t="s">
        <v>86</v>
      </c>
      <c r="D46" s="16">
        <v>34700</v>
      </c>
      <c r="E46" s="4">
        <f ca="1">YEAR(NOW())-YEAR(D46)</f>
        <v>30</v>
      </c>
      <c r="F46" s="30">
        <v>1.3194444444444399E-2</v>
      </c>
      <c r="G46" s="30">
        <v>2.4861111111111112E-2</v>
      </c>
      <c r="H46" s="19">
        <f>G46-F46</f>
        <v>1.1666666666666712E-2</v>
      </c>
      <c r="I46" s="4">
        <v>1</v>
      </c>
      <c r="J46" s="19">
        <f>I46*$Q$1</f>
        <v>3.4722222222222224E-4</v>
      </c>
      <c r="L46" s="19">
        <f>H46+J46-K46</f>
        <v>1.2013888888888935E-2</v>
      </c>
      <c r="M46" s="9">
        <f>M45</f>
        <v>3.0856481481481617E-2</v>
      </c>
      <c r="N46" s="4">
        <f t="shared" ref="N46:N77" si="18">N45</f>
        <v>13</v>
      </c>
    </row>
    <row r="47" spans="1:14" x14ac:dyDescent="0.45">
      <c r="A47" s="4" t="s">
        <v>87</v>
      </c>
      <c r="B47" s="4">
        <v>21</v>
      </c>
      <c r="C47" s="4" t="s">
        <v>137</v>
      </c>
      <c r="D47" s="16">
        <v>27030</v>
      </c>
      <c r="E47" s="4">
        <f ca="1">YEAR(NOW())-YEAR(D47)</f>
        <v>51</v>
      </c>
      <c r="F47" s="30">
        <v>1.38888888888888E-2</v>
      </c>
      <c r="G47" s="30">
        <v>2.4236111111111111E-2</v>
      </c>
      <c r="H47" s="19">
        <f>G47-F47</f>
        <v>1.0347222222222311E-2</v>
      </c>
      <c r="J47" s="19">
        <f>I47*$Q$1</f>
        <v>0</v>
      </c>
      <c r="L47" s="19">
        <f>H47+J47-K47</f>
        <v>1.0347222222222311E-2</v>
      </c>
      <c r="M47" s="9">
        <f>M45</f>
        <v>3.0856481481481617E-2</v>
      </c>
      <c r="N47" s="4">
        <f t="shared" ref="N47" si="19">N45</f>
        <v>13</v>
      </c>
    </row>
    <row r="48" spans="1:14" x14ac:dyDescent="0.45">
      <c r="A48" s="35" t="s">
        <v>62</v>
      </c>
      <c r="B48" s="4">
        <v>3</v>
      </c>
      <c r="C48" s="4" t="s">
        <v>63</v>
      </c>
      <c r="D48" s="16">
        <v>29952</v>
      </c>
      <c r="E48" s="4">
        <f ca="1">YEAR(NOW())-YEAR(D48)</f>
        <v>43</v>
      </c>
      <c r="F48" s="30">
        <v>1.3888888888888889E-3</v>
      </c>
      <c r="G48" s="30">
        <v>1.1620370370370371E-2</v>
      </c>
      <c r="H48" s="19">
        <f>G48-F48</f>
        <v>1.0231481481481482E-2</v>
      </c>
      <c r="I48" s="4">
        <v>1</v>
      </c>
      <c r="J48" s="19">
        <f>I48*$Q$1</f>
        <v>3.4722222222222224E-4</v>
      </c>
      <c r="L48" s="19">
        <f>H48+J48-K48</f>
        <v>1.0578703703703705E-2</v>
      </c>
      <c r="M48" s="34">
        <f>SUM(L48:L50)</f>
        <v>3.0891203703703702E-2</v>
      </c>
      <c r="N48" s="29">
        <v>14</v>
      </c>
    </row>
    <row r="49" spans="1:14" x14ac:dyDescent="0.45">
      <c r="A49" s="12" t="s">
        <v>62</v>
      </c>
      <c r="B49" s="4">
        <v>4</v>
      </c>
      <c r="C49" s="4" t="s">
        <v>64</v>
      </c>
      <c r="D49" s="16">
        <v>32509</v>
      </c>
      <c r="E49" s="4">
        <f ca="1">YEAR(NOW())-YEAR(D49)</f>
        <v>36</v>
      </c>
      <c r="F49" s="30">
        <v>2.0833333333333333E-3</v>
      </c>
      <c r="G49" s="30">
        <v>1.1886574074074074E-2</v>
      </c>
      <c r="H49" s="19">
        <f>G49-F49</f>
        <v>9.8032407407407408E-3</v>
      </c>
      <c r="I49" s="4">
        <v>1</v>
      </c>
      <c r="J49" s="19">
        <f>I49*$Q$1</f>
        <v>3.4722222222222224E-4</v>
      </c>
      <c r="L49" s="19">
        <f>H49+J49-K49</f>
        <v>1.0150462962962964E-2</v>
      </c>
      <c r="M49" s="9">
        <f>M48</f>
        <v>3.0891203703703702E-2</v>
      </c>
      <c r="N49" s="4">
        <f t="shared" ref="N49:N95" si="20">N48</f>
        <v>14</v>
      </c>
    </row>
    <row r="50" spans="1:14" x14ac:dyDescent="0.45">
      <c r="A50" s="12" t="s">
        <v>62</v>
      </c>
      <c r="B50" s="4">
        <v>5</v>
      </c>
      <c r="C50" s="4" t="s">
        <v>65</v>
      </c>
      <c r="D50" s="16">
        <v>31413</v>
      </c>
      <c r="E50" s="4">
        <f ca="1">YEAR(NOW())-YEAR(D50)</f>
        <v>39</v>
      </c>
      <c r="F50" s="30">
        <v>2.7777777777777801E-3</v>
      </c>
      <c r="G50" s="30">
        <v>1.2592592592592593E-2</v>
      </c>
      <c r="H50" s="19">
        <f>G50-F50</f>
        <v>9.8148148148148127E-3</v>
      </c>
      <c r="I50" s="4">
        <v>1</v>
      </c>
      <c r="J50" s="19">
        <f>I50*$Q$1</f>
        <v>3.4722222222222224E-4</v>
      </c>
      <c r="L50" s="19">
        <f>H50+J50-K50</f>
        <v>1.0162037037037035E-2</v>
      </c>
      <c r="M50" s="9">
        <f>M48</f>
        <v>3.0891203703703702E-2</v>
      </c>
      <c r="N50" s="4">
        <f t="shared" ref="N50" si="21">N48</f>
        <v>14</v>
      </c>
    </row>
    <row r="51" spans="1:14" x14ac:dyDescent="0.45">
      <c r="A51" s="4" t="s">
        <v>106</v>
      </c>
      <c r="B51" s="4">
        <v>22</v>
      </c>
      <c r="C51" s="4" t="s">
        <v>107</v>
      </c>
      <c r="D51" s="16">
        <v>32038</v>
      </c>
      <c r="E51" s="4">
        <f ca="1">YEAR(NOW())-YEAR(D51)</f>
        <v>38</v>
      </c>
      <c r="F51" s="30">
        <v>1.45833333333332E-2</v>
      </c>
      <c r="G51" s="30">
        <v>2.6111111111111113E-2</v>
      </c>
      <c r="H51" s="19">
        <f>G51-F51</f>
        <v>1.1527777777777913E-2</v>
      </c>
      <c r="I51" s="4">
        <v>1</v>
      </c>
      <c r="J51" s="19">
        <f>I51*$Q$1</f>
        <v>3.4722222222222224E-4</v>
      </c>
      <c r="L51" s="19">
        <f>H51+J51-K51</f>
        <v>1.1875000000000135E-2</v>
      </c>
      <c r="M51" s="34">
        <f>SUM(L51:L53)</f>
        <v>3.103009259259313E-2</v>
      </c>
      <c r="N51" s="29">
        <v>15</v>
      </c>
    </row>
    <row r="52" spans="1:14" x14ac:dyDescent="0.45">
      <c r="A52" s="4" t="s">
        <v>106</v>
      </c>
      <c r="B52" s="4">
        <v>23</v>
      </c>
      <c r="C52" s="4" t="s">
        <v>108</v>
      </c>
      <c r="D52" s="16">
        <v>25987</v>
      </c>
      <c r="E52" s="4">
        <f ca="1">YEAR(NOW())-YEAR(D52)</f>
        <v>54</v>
      </c>
      <c r="F52" s="30">
        <v>1.52777777777776E-2</v>
      </c>
      <c r="G52" s="30">
        <v>2.4571759259259258E-2</v>
      </c>
      <c r="H52" s="19">
        <f>G52-F52</f>
        <v>9.2939814814816581E-3</v>
      </c>
      <c r="I52" s="4">
        <v>1</v>
      </c>
      <c r="J52" s="19">
        <f>I52*$Q$1</f>
        <v>3.4722222222222224E-4</v>
      </c>
      <c r="L52" s="19">
        <f>H52+J52-K52</f>
        <v>9.6412037037038809E-3</v>
      </c>
      <c r="M52" s="9">
        <f>M51</f>
        <v>3.103009259259313E-2</v>
      </c>
      <c r="N52" s="4">
        <f t="shared" ref="N52:N95" si="22">N51</f>
        <v>15</v>
      </c>
    </row>
    <row r="53" spans="1:14" x14ac:dyDescent="0.45">
      <c r="A53" s="4" t="s">
        <v>106</v>
      </c>
      <c r="B53" s="4">
        <v>24</v>
      </c>
      <c r="C53" s="4" t="s">
        <v>109</v>
      </c>
      <c r="D53" s="16">
        <v>25833</v>
      </c>
      <c r="E53" s="4">
        <f ca="1">YEAR(NOW())-YEAR(D53)</f>
        <v>55</v>
      </c>
      <c r="F53" s="30">
        <v>1.5972222222221999E-2</v>
      </c>
      <c r="G53" s="30">
        <v>2.5138888888888888E-2</v>
      </c>
      <c r="H53" s="19">
        <f>G53-F53</f>
        <v>9.1666666666668888E-3</v>
      </c>
      <c r="I53" s="4">
        <v>1</v>
      </c>
      <c r="J53" s="19">
        <f>I53*$Q$1</f>
        <v>3.4722222222222224E-4</v>
      </c>
      <c r="L53" s="19">
        <f>H53+J53-K53</f>
        <v>9.5138888888891115E-3</v>
      </c>
      <c r="M53" s="9">
        <f>M51</f>
        <v>3.103009259259313E-2</v>
      </c>
      <c r="N53" s="4">
        <f t="shared" ref="N53" si="23">N51</f>
        <v>15</v>
      </c>
    </row>
    <row r="54" spans="1:14" x14ac:dyDescent="0.45">
      <c r="A54" s="4" t="s">
        <v>98</v>
      </c>
      <c r="B54" s="4">
        <v>6</v>
      </c>
      <c r="C54" s="4" t="s">
        <v>99</v>
      </c>
      <c r="D54" s="16">
        <v>32156</v>
      </c>
      <c r="E54" s="4">
        <f ca="1">YEAR(NOW())-YEAR(D54)</f>
        <v>37</v>
      </c>
      <c r="F54" s="30">
        <v>3.4722222222222199E-3</v>
      </c>
      <c r="G54" s="30">
        <v>1.3009259259259259E-2</v>
      </c>
      <c r="H54" s="19">
        <f>G54-F54</f>
        <v>9.5370370370370383E-3</v>
      </c>
      <c r="J54" s="19">
        <f>I54*$Q$1</f>
        <v>0</v>
      </c>
      <c r="L54" s="19">
        <f>H54+J54-K54</f>
        <v>9.5370370370370383E-3</v>
      </c>
      <c r="M54" s="34">
        <f>SUM(L54:L56)</f>
        <v>3.1828703703703706E-2</v>
      </c>
      <c r="N54" s="29">
        <v>16</v>
      </c>
    </row>
    <row r="55" spans="1:14" x14ac:dyDescent="0.45">
      <c r="A55" s="4" t="s">
        <v>98</v>
      </c>
      <c r="B55" s="4">
        <v>7</v>
      </c>
      <c r="C55" s="4" t="s">
        <v>100</v>
      </c>
      <c r="D55" s="16">
        <v>30759</v>
      </c>
      <c r="E55" s="4">
        <f ca="1">YEAR(NOW())-YEAR(D55)</f>
        <v>41</v>
      </c>
      <c r="F55" s="30">
        <v>4.1666666666666701E-3</v>
      </c>
      <c r="G55" s="30">
        <v>1.3923611111111111E-2</v>
      </c>
      <c r="H55" s="19">
        <f>G55-F55</f>
        <v>9.7569444444444396E-3</v>
      </c>
      <c r="I55" s="4">
        <v>1</v>
      </c>
      <c r="J55" s="19">
        <f>I55*$Q$1</f>
        <v>3.4722222222222224E-4</v>
      </c>
      <c r="L55" s="19">
        <f>H55+J55-K55</f>
        <v>1.0104166666666662E-2</v>
      </c>
      <c r="M55" s="9">
        <f>M54</f>
        <v>3.1828703703703706E-2</v>
      </c>
      <c r="N55" s="4">
        <f t="shared" ref="N55:N95" si="24">N54</f>
        <v>16</v>
      </c>
    </row>
    <row r="56" spans="1:14" x14ac:dyDescent="0.45">
      <c r="A56" s="4" t="s">
        <v>98</v>
      </c>
      <c r="B56" s="4">
        <v>8</v>
      </c>
      <c r="C56" s="4" t="s">
        <v>101</v>
      </c>
      <c r="D56" s="16">
        <v>29774</v>
      </c>
      <c r="E56" s="4">
        <f ca="1">YEAR(NOW())-YEAR(D56)</f>
        <v>44</v>
      </c>
      <c r="F56" s="30">
        <v>4.8611111111111103E-3</v>
      </c>
      <c r="G56" s="30">
        <v>1.7048611111111112E-2</v>
      </c>
      <c r="H56" s="19">
        <f>G56-F56</f>
        <v>1.21875E-2</v>
      </c>
      <c r="J56" s="19">
        <f>I56*$Q$1</f>
        <v>0</v>
      </c>
      <c r="L56" s="19">
        <f>H56+J56-K56</f>
        <v>1.21875E-2</v>
      </c>
      <c r="M56" s="9">
        <f>M54</f>
        <v>3.1828703703703706E-2</v>
      </c>
      <c r="N56" s="4">
        <f t="shared" ref="N56" si="25">N54</f>
        <v>16</v>
      </c>
    </row>
    <row r="57" spans="1:14" x14ac:dyDescent="0.45">
      <c r="A57" s="12" t="s">
        <v>70</v>
      </c>
      <c r="B57" s="4">
        <v>52</v>
      </c>
      <c r="C57" s="4" t="s">
        <v>71</v>
      </c>
      <c r="D57" s="16">
        <v>28163</v>
      </c>
      <c r="E57" s="4">
        <f ca="1">YEAR(NOW())-YEAR(D57)</f>
        <v>48</v>
      </c>
      <c r="F57" s="30">
        <v>3.5416666666666999E-2</v>
      </c>
      <c r="G57" s="30">
        <v>4.7615740740740743E-2</v>
      </c>
      <c r="H57" s="19">
        <f>G57-F57</f>
        <v>1.2199074074073744E-2</v>
      </c>
      <c r="J57" s="19">
        <f>I57*$Q$1</f>
        <v>0</v>
      </c>
      <c r="L57" s="19">
        <f>H57+J57-K57</f>
        <v>1.2199074074073744E-2</v>
      </c>
      <c r="M57" s="34">
        <f>SUM(L57:L59)</f>
        <v>3.2002314814813644E-2</v>
      </c>
      <c r="N57" s="29">
        <v>17</v>
      </c>
    </row>
    <row r="58" spans="1:14" x14ac:dyDescent="0.45">
      <c r="A58" s="12" t="s">
        <v>70</v>
      </c>
      <c r="B58" s="4">
        <v>53</v>
      </c>
      <c r="C58" s="4" t="s">
        <v>72</v>
      </c>
      <c r="D58" s="16">
        <v>32248</v>
      </c>
      <c r="E58" s="4">
        <f ca="1">YEAR(NOW())-YEAR(D58)</f>
        <v>37</v>
      </c>
      <c r="F58" s="30">
        <v>3.6111111111111503E-2</v>
      </c>
      <c r="G58" s="30">
        <v>4.5763888888888889E-2</v>
      </c>
      <c r="H58" s="19">
        <f>G58-F58</f>
        <v>9.6527777777773854E-3</v>
      </c>
      <c r="J58" s="19">
        <f>I58*$Q$1</f>
        <v>0</v>
      </c>
      <c r="L58" s="19">
        <f>H58+J58-K58</f>
        <v>9.6527777777773854E-3</v>
      </c>
      <c r="M58" s="9">
        <f>M57</f>
        <v>3.2002314814813644E-2</v>
      </c>
      <c r="N58" s="4">
        <f t="shared" ref="N58:N95" si="26">N57</f>
        <v>17</v>
      </c>
    </row>
    <row r="59" spans="1:14" x14ac:dyDescent="0.45">
      <c r="A59" s="12" t="s">
        <v>70</v>
      </c>
      <c r="B59" s="4">
        <v>54</v>
      </c>
      <c r="C59" s="4" t="s">
        <v>73</v>
      </c>
      <c r="D59" s="16">
        <v>33434</v>
      </c>
      <c r="E59" s="4">
        <f ca="1">YEAR(NOW())-YEAR(D59)</f>
        <v>34</v>
      </c>
      <c r="F59" s="30">
        <v>3.6805555555556001E-2</v>
      </c>
      <c r="G59" s="30">
        <v>4.6608796296296294E-2</v>
      </c>
      <c r="H59" s="19">
        <f>G59-F59</f>
        <v>9.8032407407402933E-3</v>
      </c>
      <c r="I59" s="4">
        <v>1</v>
      </c>
      <c r="J59" s="19">
        <f>I59*$Q$1</f>
        <v>3.4722222222222224E-4</v>
      </c>
      <c r="L59" s="19">
        <f>H59+J59-K59</f>
        <v>1.0150462962962516E-2</v>
      </c>
      <c r="M59" s="9">
        <f>M57</f>
        <v>3.2002314814813644E-2</v>
      </c>
      <c r="N59" s="4">
        <f t="shared" ref="N59" si="27">N57</f>
        <v>17</v>
      </c>
    </row>
    <row r="60" spans="1:14" x14ac:dyDescent="0.45">
      <c r="A60" s="12" t="s">
        <v>59</v>
      </c>
      <c r="B60" s="4">
        <v>49</v>
      </c>
      <c r="C60" s="4" t="s">
        <v>60</v>
      </c>
      <c r="D60" s="16">
        <v>30220</v>
      </c>
      <c r="E60" s="4">
        <f ca="1">YEAR(NOW())-YEAR(D60)</f>
        <v>43</v>
      </c>
      <c r="F60" s="30">
        <v>3.3333333333333597E-2</v>
      </c>
      <c r="G60" s="30">
        <v>4.2870370370370371E-2</v>
      </c>
      <c r="H60" s="19">
        <f>G60-F60</f>
        <v>9.5370370370367746E-3</v>
      </c>
      <c r="J60" s="19">
        <f>I60*$Q$1</f>
        <v>0</v>
      </c>
      <c r="L60" s="19">
        <f>H60+J60-K60</f>
        <v>9.5370370370367746E-3</v>
      </c>
      <c r="M60" s="34">
        <f>SUM(L60:L62)</f>
        <v>3.353009259259173E-2</v>
      </c>
      <c r="N60" s="29">
        <v>18</v>
      </c>
    </row>
    <row r="61" spans="1:14" x14ac:dyDescent="0.45">
      <c r="A61" s="12" t="s">
        <v>59</v>
      </c>
      <c r="B61" s="4">
        <v>50</v>
      </c>
      <c r="C61" s="4" t="s">
        <v>61</v>
      </c>
      <c r="D61" s="16">
        <v>30248</v>
      </c>
      <c r="E61" s="4">
        <f ca="1">YEAR(NOW())-YEAR(D61)</f>
        <v>43</v>
      </c>
      <c r="F61" s="30">
        <v>3.4027777777778101E-2</v>
      </c>
      <c r="G61" s="30">
        <v>4.4143518518518519E-2</v>
      </c>
      <c r="H61" s="19">
        <f>G61-F61</f>
        <v>1.0115740740740418E-2</v>
      </c>
      <c r="J61" s="19">
        <f>I61*$Q$1</f>
        <v>0</v>
      </c>
      <c r="L61" s="19">
        <f>H61+J61-K61</f>
        <v>1.0115740740740418E-2</v>
      </c>
      <c r="M61" s="9">
        <f>M60</f>
        <v>3.353009259259173E-2</v>
      </c>
      <c r="N61" s="4">
        <f t="shared" ref="N61:N95" si="28">N60</f>
        <v>18</v>
      </c>
    </row>
    <row r="62" spans="1:14" x14ac:dyDescent="0.45">
      <c r="A62" s="12" t="s">
        <v>59</v>
      </c>
      <c r="B62" s="4">
        <v>51</v>
      </c>
      <c r="C62" s="4" t="s">
        <v>141</v>
      </c>
      <c r="D62" s="16">
        <v>32752</v>
      </c>
      <c r="E62" s="4">
        <f ca="1">YEAR(NOW())-YEAR(D62)</f>
        <v>36</v>
      </c>
      <c r="F62" s="30">
        <v>3.4722222222222501E-2</v>
      </c>
      <c r="G62" s="30">
        <v>4.8599537037037038E-2</v>
      </c>
      <c r="H62" s="19">
        <f>G62-F62</f>
        <v>1.3877314814814537E-2</v>
      </c>
      <c r="J62" s="19">
        <f>I62*$Q$1</f>
        <v>0</v>
      </c>
      <c r="L62" s="19">
        <f>H62+J62-K62</f>
        <v>1.3877314814814537E-2</v>
      </c>
      <c r="M62" s="9">
        <f>M60</f>
        <v>3.353009259259173E-2</v>
      </c>
      <c r="N62" s="4">
        <f t="shared" ref="N62" si="29">N60</f>
        <v>18</v>
      </c>
    </row>
    <row r="63" spans="1:14" x14ac:dyDescent="0.45">
      <c r="A63" s="4" t="s">
        <v>91</v>
      </c>
      <c r="B63" s="4">
        <v>43</v>
      </c>
      <c r="C63" s="4" t="s">
        <v>95</v>
      </c>
      <c r="D63" s="16">
        <v>29262</v>
      </c>
      <c r="E63" s="4">
        <f ca="1">YEAR(NOW())-YEAR(D63)</f>
        <v>45</v>
      </c>
      <c r="F63" s="30">
        <v>2.9166666666666698E-2</v>
      </c>
      <c r="G63" s="30">
        <v>0.04</v>
      </c>
      <c r="H63" s="19">
        <f>G63-F63</f>
        <v>1.0833333333333302E-2</v>
      </c>
      <c r="I63" s="4">
        <v>1</v>
      </c>
      <c r="J63" s="19">
        <f>I63*$Q$1</f>
        <v>3.4722222222222224E-4</v>
      </c>
      <c r="L63" s="19">
        <f>H63+J63-K63</f>
        <v>1.1180555555555525E-2</v>
      </c>
      <c r="M63" s="34">
        <f>SUM(L63:L65)</f>
        <v>3.3587962962962709E-2</v>
      </c>
      <c r="N63" s="29">
        <v>19</v>
      </c>
    </row>
    <row r="64" spans="1:14" x14ac:dyDescent="0.45">
      <c r="A64" s="4" t="s">
        <v>91</v>
      </c>
      <c r="B64" s="4">
        <v>44</v>
      </c>
      <c r="C64" s="4" t="s">
        <v>96</v>
      </c>
      <c r="D64" s="16">
        <v>36227</v>
      </c>
      <c r="E64" s="4">
        <f ca="1">YEAR(NOW())-YEAR(D64)</f>
        <v>26</v>
      </c>
      <c r="F64" s="30">
        <v>2.9861111111111199E-2</v>
      </c>
      <c r="G64" s="30">
        <v>4.1238425925925928E-2</v>
      </c>
      <c r="H64" s="19">
        <f>G64-F64</f>
        <v>1.1377314814814729E-2</v>
      </c>
      <c r="I64" s="4">
        <v>1</v>
      </c>
      <c r="J64" s="19">
        <f>I64*$Q$1</f>
        <v>3.4722222222222224E-4</v>
      </c>
      <c r="L64" s="19">
        <f>H64+J64-K64</f>
        <v>1.1724537037036952E-2</v>
      </c>
      <c r="M64" s="9">
        <f>M63</f>
        <v>3.3587962962962709E-2</v>
      </c>
      <c r="N64" s="4">
        <f t="shared" ref="N64:N95" si="30">N63</f>
        <v>19</v>
      </c>
    </row>
    <row r="65" spans="1:14" x14ac:dyDescent="0.45">
      <c r="A65" s="4" t="s">
        <v>91</v>
      </c>
      <c r="B65" s="4">
        <v>45</v>
      </c>
      <c r="C65" s="4" t="s">
        <v>97</v>
      </c>
      <c r="D65" s="16">
        <v>29318</v>
      </c>
      <c r="E65" s="4">
        <f ca="1">YEAR(NOW())-YEAR(D65)</f>
        <v>45</v>
      </c>
      <c r="F65" s="30">
        <v>3.05555555555557E-2</v>
      </c>
      <c r="G65" s="30">
        <v>4.1238425925925928E-2</v>
      </c>
      <c r="H65" s="19">
        <f>G65-F65</f>
        <v>1.0682870370370228E-2</v>
      </c>
      <c r="J65" s="19">
        <f>I65*$Q$1</f>
        <v>0</v>
      </c>
      <c r="L65" s="19">
        <f>H65+J65-K65</f>
        <v>1.0682870370370228E-2</v>
      </c>
      <c r="M65" s="9">
        <f>M63</f>
        <v>3.3587962962962709E-2</v>
      </c>
      <c r="N65" s="4">
        <f t="shared" ref="N65" si="31">N63</f>
        <v>19</v>
      </c>
    </row>
    <row r="66" spans="1:14" x14ac:dyDescent="0.45">
      <c r="A66" s="4" t="s">
        <v>151</v>
      </c>
      <c r="B66" s="4">
        <v>93</v>
      </c>
      <c r="C66" s="4" t="s">
        <v>152</v>
      </c>
      <c r="D66" s="16">
        <v>32897</v>
      </c>
      <c r="E66" s="4">
        <f ca="1">YEAR(NOW())-YEAR(D66)</f>
        <v>35</v>
      </c>
      <c r="F66" s="30">
        <v>6.3888888888888898E-2</v>
      </c>
      <c r="G66" s="30">
        <v>7.3437500000000003E-2</v>
      </c>
      <c r="H66" s="19">
        <f>G66-F66</f>
        <v>9.5486111111111049E-3</v>
      </c>
      <c r="J66" s="19">
        <f>I66*$Q$1</f>
        <v>0</v>
      </c>
      <c r="L66" s="19">
        <f>H66+J66-K66</f>
        <v>9.5486111111111049E-3</v>
      </c>
      <c r="M66" s="34">
        <f>SUM(L66:L68)</f>
        <v>3.4189814814814826E-2</v>
      </c>
      <c r="N66" s="29">
        <v>20</v>
      </c>
    </row>
    <row r="67" spans="1:14" x14ac:dyDescent="0.45">
      <c r="A67" s="4" t="s">
        <v>151</v>
      </c>
      <c r="B67" s="4">
        <v>94</v>
      </c>
      <c r="C67" s="4" t="s">
        <v>153</v>
      </c>
      <c r="D67" s="16">
        <v>31651</v>
      </c>
      <c r="E67" s="4">
        <f ca="1">YEAR(NOW())-YEAR(D67)</f>
        <v>39</v>
      </c>
      <c r="F67" s="30">
        <v>6.4583333333333298E-2</v>
      </c>
      <c r="G67" s="30">
        <v>7.5810185185185189E-2</v>
      </c>
      <c r="H67" s="19">
        <f>G67-F67</f>
        <v>1.1226851851851891E-2</v>
      </c>
      <c r="I67" s="4">
        <v>1</v>
      </c>
      <c r="J67" s="19">
        <f>I67*$Q$1</f>
        <v>3.4722222222222224E-4</v>
      </c>
      <c r="L67" s="19">
        <f>H67+J67-K67</f>
        <v>1.1574074074074113E-2</v>
      </c>
      <c r="M67" s="9">
        <f>M66</f>
        <v>3.4189814814814826E-2</v>
      </c>
      <c r="N67" s="4">
        <f t="shared" ref="N67:N95" si="32">N66</f>
        <v>20</v>
      </c>
    </row>
    <row r="68" spans="1:14" x14ac:dyDescent="0.45">
      <c r="A68" s="4" t="s">
        <v>151</v>
      </c>
      <c r="B68" s="4">
        <v>95</v>
      </c>
      <c r="C68" s="4" t="s">
        <v>154</v>
      </c>
      <c r="D68" s="16">
        <v>30380</v>
      </c>
      <c r="E68" s="4">
        <f ca="1">YEAR(NOW())-YEAR(D68)</f>
        <v>42</v>
      </c>
      <c r="F68" s="30">
        <v>6.5277777777777796E-2</v>
      </c>
      <c r="G68" s="30">
        <v>7.7997685185185184E-2</v>
      </c>
      <c r="H68" s="19">
        <f>G68-F68</f>
        <v>1.2719907407407388E-2</v>
      </c>
      <c r="I68" s="4">
        <v>1</v>
      </c>
      <c r="J68" s="19">
        <f>I68*$Q$1</f>
        <v>3.4722222222222224E-4</v>
      </c>
      <c r="L68" s="19">
        <f>H68+J68-K68</f>
        <v>1.3067129629629611E-2</v>
      </c>
      <c r="M68" s="9">
        <f>M66</f>
        <v>3.4189814814814826E-2</v>
      </c>
      <c r="N68" s="4">
        <f t="shared" ref="N68" si="33">N66</f>
        <v>20</v>
      </c>
    </row>
    <row r="69" spans="1:14" x14ac:dyDescent="0.45">
      <c r="A69" s="3" t="s">
        <v>45</v>
      </c>
      <c r="B69" s="4">
        <v>73</v>
      </c>
      <c r="C69" s="4" t="s">
        <v>46</v>
      </c>
      <c r="D69" s="16">
        <v>27669</v>
      </c>
      <c r="E69" s="4">
        <f ca="1">YEAR(NOW())-YEAR(D69)</f>
        <v>50</v>
      </c>
      <c r="F69" s="30">
        <v>0.05</v>
      </c>
      <c r="G69" s="30">
        <v>6.2280092592592595E-2</v>
      </c>
      <c r="H69" s="19">
        <f>G69-F69</f>
        <v>1.2280092592592592E-2</v>
      </c>
      <c r="J69" s="19">
        <f>I69*$Q$1</f>
        <v>0</v>
      </c>
      <c r="L69" s="19">
        <f>H69+J69-K69</f>
        <v>1.2280092592592592E-2</v>
      </c>
      <c r="M69" s="34">
        <f>SUM(L69:L71)</f>
        <v>3.4282407407407338E-2</v>
      </c>
      <c r="N69" s="29">
        <v>21</v>
      </c>
    </row>
    <row r="70" spans="1:14" x14ac:dyDescent="0.45">
      <c r="A70" s="3" t="s">
        <v>45</v>
      </c>
      <c r="B70" s="4">
        <v>74</v>
      </c>
      <c r="C70" s="4" t="s">
        <v>47</v>
      </c>
      <c r="D70" s="16">
        <v>31011</v>
      </c>
      <c r="E70" s="4">
        <f ca="1">YEAR(NOW())-YEAR(D70)</f>
        <v>41</v>
      </c>
      <c r="F70" s="30">
        <v>5.06944444444445E-2</v>
      </c>
      <c r="G70" s="30">
        <v>6.1342592592592594E-2</v>
      </c>
      <c r="H70" s="19">
        <f>G70-F70</f>
        <v>1.0648148148148094E-2</v>
      </c>
      <c r="I70" s="4">
        <v>1</v>
      </c>
      <c r="J70" s="19">
        <f>I70*$Q$1</f>
        <v>3.4722222222222224E-4</v>
      </c>
      <c r="L70" s="19">
        <f>H70+J70-K70</f>
        <v>1.0995370370370317E-2</v>
      </c>
      <c r="M70" s="9">
        <f>M69</f>
        <v>3.4282407407407338E-2</v>
      </c>
      <c r="N70" s="4">
        <f t="shared" ref="N70:N95" si="34">N69</f>
        <v>21</v>
      </c>
    </row>
    <row r="71" spans="1:14" x14ac:dyDescent="0.45">
      <c r="A71" s="3" t="s">
        <v>45</v>
      </c>
      <c r="B71" s="4">
        <v>75</v>
      </c>
      <c r="C71" s="4" t="s">
        <v>48</v>
      </c>
      <c r="D71" s="16">
        <v>30318</v>
      </c>
      <c r="E71" s="4">
        <f ca="1">YEAR(NOW())-YEAR(D71)</f>
        <v>42</v>
      </c>
      <c r="F71" s="30">
        <v>5.1388888888888901E-2</v>
      </c>
      <c r="G71" s="30">
        <v>6.2395833333333331E-2</v>
      </c>
      <c r="H71" s="19">
        <f>G71-F71</f>
        <v>1.100694444444443E-2</v>
      </c>
      <c r="J71" s="19">
        <f>I71*$Q$1</f>
        <v>0</v>
      </c>
      <c r="L71" s="19">
        <f>H71+J71-K71</f>
        <v>1.100694444444443E-2</v>
      </c>
      <c r="M71" s="9">
        <f>M69</f>
        <v>3.4282407407407338E-2</v>
      </c>
      <c r="N71" s="4">
        <f t="shared" ref="N71" si="35">N69</f>
        <v>21</v>
      </c>
    </row>
    <row r="72" spans="1:14" x14ac:dyDescent="0.45">
      <c r="A72" s="12" t="s">
        <v>111</v>
      </c>
      <c r="B72" s="4">
        <v>37</v>
      </c>
      <c r="C72" s="4" t="s">
        <v>56</v>
      </c>
      <c r="D72" s="16">
        <v>32234</v>
      </c>
      <c r="E72" s="4">
        <f ca="1">YEAR(NOW())-YEAR(D72)</f>
        <v>37</v>
      </c>
      <c r="F72" s="30">
        <v>2.5000000000000001E-2</v>
      </c>
      <c r="G72" s="30">
        <v>3.5648148148148151E-2</v>
      </c>
      <c r="H72" s="19">
        <f>G72-F72</f>
        <v>1.064814814814815E-2</v>
      </c>
      <c r="J72" s="19">
        <f>I72*$Q$1</f>
        <v>0</v>
      </c>
      <c r="L72" s="19">
        <f>H72+J72-K72</f>
        <v>1.064814814814815E-2</v>
      </c>
      <c r="M72" s="34">
        <f>SUM(L72:L74)</f>
        <v>3.5405092592592585E-2</v>
      </c>
      <c r="N72" s="29">
        <v>22</v>
      </c>
    </row>
    <row r="73" spans="1:14" x14ac:dyDescent="0.45">
      <c r="A73" s="12" t="s">
        <v>111</v>
      </c>
      <c r="B73" s="4">
        <v>38</v>
      </c>
      <c r="C73" s="4" t="s">
        <v>57</v>
      </c>
      <c r="D73" s="16">
        <v>32431</v>
      </c>
      <c r="E73" s="4">
        <f ca="1">YEAR(NOW())-YEAR(D73)</f>
        <v>37</v>
      </c>
      <c r="F73" s="30">
        <v>2.5694444444444443E-2</v>
      </c>
      <c r="G73" s="30">
        <v>3.7974537037037036E-2</v>
      </c>
      <c r="H73" s="19">
        <f>G73-F73</f>
        <v>1.2280092592592592E-2</v>
      </c>
      <c r="J73" s="19">
        <f>I73*$Q$1</f>
        <v>0</v>
      </c>
      <c r="L73" s="19">
        <f>H73+J73-K73</f>
        <v>1.2280092592592592E-2</v>
      </c>
      <c r="M73" s="9">
        <f>M72</f>
        <v>3.5405092592592585E-2</v>
      </c>
      <c r="N73" s="4">
        <f t="shared" ref="N73:N95" si="36">N72</f>
        <v>22</v>
      </c>
    </row>
    <row r="74" spans="1:14" x14ac:dyDescent="0.45">
      <c r="A74" s="12" t="s">
        <v>111</v>
      </c>
      <c r="B74" s="4">
        <v>39</v>
      </c>
      <c r="C74" s="4" t="s">
        <v>58</v>
      </c>
      <c r="D74" s="16">
        <v>36229</v>
      </c>
      <c r="E74" s="4">
        <f ca="1">YEAR(NOW())-YEAR(D74)</f>
        <v>26</v>
      </c>
      <c r="F74" s="30">
        <v>2.6388888888888899E-2</v>
      </c>
      <c r="G74" s="30">
        <v>3.8518518518518521E-2</v>
      </c>
      <c r="H74" s="19">
        <f>G74-F74</f>
        <v>1.2129629629629622E-2</v>
      </c>
      <c r="I74" s="4">
        <v>1</v>
      </c>
      <c r="J74" s="19">
        <f>I74*$Q$1</f>
        <v>3.4722222222222224E-4</v>
      </c>
      <c r="L74" s="19">
        <f>H74+J74-K74</f>
        <v>1.2476851851851845E-2</v>
      </c>
      <c r="M74" s="9">
        <f>M72</f>
        <v>3.5405092592592585E-2</v>
      </c>
      <c r="N74" s="4">
        <f t="shared" ref="N74" si="37">N72</f>
        <v>22</v>
      </c>
    </row>
    <row r="75" spans="1:14" x14ac:dyDescent="0.45">
      <c r="A75" s="12" t="s">
        <v>145</v>
      </c>
      <c r="B75" s="4">
        <v>76</v>
      </c>
      <c r="C75" s="4" t="s">
        <v>53</v>
      </c>
      <c r="D75" s="16">
        <v>28805</v>
      </c>
      <c r="E75" s="4">
        <f ca="1">YEAR(NOW())-YEAR(D75)</f>
        <v>47</v>
      </c>
      <c r="F75" s="30">
        <v>5.2083333333333398E-2</v>
      </c>
      <c r="G75" s="30">
        <v>6.2604166666666669E-2</v>
      </c>
      <c r="H75" s="19">
        <f>G75-F75</f>
        <v>1.0520833333333271E-2</v>
      </c>
      <c r="I75" s="4">
        <v>1</v>
      </c>
      <c r="J75" s="19">
        <f>I75*$Q$1</f>
        <v>3.4722222222222224E-4</v>
      </c>
      <c r="L75" s="19">
        <f>H75+J75-K75</f>
        <v>1.0868055555555494E-2</v>
      </c>
      <c r="M75" s="34">
        <f>SUM(L75:L77)</f>
        <v>3.78703703703702E-2</v>
      </c>
      <c r="N75" s="29">
        <v>23</v>
      </c>
    </row>
    <row r="76" spans="1:14" x14ac:dyDescent="0.45">
      <c r="A76" s="12" t="s">
        <v>145</v>
      </c>
      <c r="B76" s="4">
        <v>77</v>
      </c>
      <c r="C76" s="4" t="s">
        <v>54</v>
      </c>
      <c r="D76" s="16">
        <v>28648</v>
      </c>
      <c r="E76" s="4">
        <f ca="1">YEAR(NOW())-YEAR(D76)</f>
        <v>47</v>
      </c>
      <c r="F76" s="30">
        <v>5.2777777777777798E-2</v>
      </c>
      <c r="G76" s="30">
        <v>6.1701388888888889E-2</v>
      </c>
      <c r="H76" s="19">
        <f>G76-F76</f>
        <v>8.9236111111110905E-3</v>
      </c>
      <c r="J76" s="19">
        <f>I76*$Q$1</f>
        <v>0</v>
      </c>
      <c r="L76" s="19">
        <f>H76+J76-K76</f>
        <v>8.9236111111110905E-3</v>
      </c>
      <c r="M76" s="9">
        <f>M75</f>
        <v>3.78703703703702E-2</v>
      </c>
      <c r="N76" s="4">
        <f t="shared" ref="N76:N95" si="38">N75</f>
        <v>23</v>
      </c>
    </row>
    <row r="77" spans="1:14" x14ac:dyDescent="0.45">
      <c r="A77" s="12" t="s">
        <v>145</v>
      </c>
      <c r="B77" s="4">
        <v>78</v>
      </c>
      <c r="C77" s="4" t="s">
        <v>144</v>
      </c>
      <c r="D77" s="16">
        <v>28780</v>
      </c>
      <c r="E77" s="4">
        <f ca="1">YEAR(NOW())-YEAR(D77)</f>
        <v>47</v>
      </c>
      <c r="F77" s="30">
        <v>5.3472222222222303E-2</v>
      </c>
      <c r="G77" s="30">
        <v>7.12037037037037E-2</v>
      </c>
      <c r="H77" s="19">
        <f>G77-F77</f>
        <v>1.7731481481481397E-2</v>
      </c>
      <c r="I77" s="4">
        <v>1</v>
      </c>
      <c r="J77" s="19">
        <f>I77*$Q$1</f>
        <v>3.4722222222222224E-4</v>
      </c>
      <c r="L77" s="19">
        <f>H77+J77-K77</f>
        <v>1.8078703703703618E-2</v>
      </c>
      <c r="M77" s="9">
        <f>M75</f>
        <v>3.78703703703702E-2</v>
      </c>
      <c r="N77" s="4">
        <f t="shared" ref="N77" si="39">N75</f>
        <v>23</v>
      </c>
    </row>
    <row r="78" spans="1:14" x14ac:dyDescent="0.45">
      <c r="A78" s="4" t="s">
        <v>146</v>
      </c>
      <c r="B78" s="4">
        <v>79</v>
      </c>
      <c r="C78" s="4" t="s">
        <v>147</v>
      </c>
      <c r="D78" s="16">
        <v>31201</v>
      </c>
      <c r="E78" s="4">
        <f ca="1">YEAR(NOW())-YEAR(D78)</f>
        <v>40</v>
      </c>
      <c r="F78" s="30">
        <v>5.4166666666666703E-2</v>
      </c>
      <c r="G78" s="30">
        <v>6.643518518518518E-2</v>
      </c>
      <c r="H78" s="19">
        <f>G78-F78</f>
        <v>1.2268518518518477E-2</v>
      </c>
      <c r="J78" s="19">
        <f>I78*$Q$1</f>
        <v>0</v>
      </c>
      <c r="L78" s="19">
        <f>H78+J78-K78</f>
        <v>1.2268518518518477E-2</v>
      </c>
      <c r="M78" s="34">
        <f>SUM(L78:L80)</f>
        <v>3.7916666666666543E-2</v>
      </c>
      <c r="N78" s="29">
        <v>24</v>
      </c>
    </row>
    <row r="79" spans="1:14" x14ac:dyDescent="0.45">
      <c r="A79" s="4" t="s">
        <v>146</v>
      </c>
      <c r="B79" s="4">
        <v>80</v>
      </c>
      <c r="C79" s="4" t="s">
        <v>148</v>
      </c>
      <c r="D79" s="16">
        <v>22491</v>
      </c>
      <c r="E79" s="4">
        <f ca="1">YEAR(NOW())-YEAR(D79)</f>
        <v>64</v>
      </c>
      <c r="F79" s="30">
        <v>5.4861111111111201E-2</v>
      </c>
      <c r="G79" s="30">
        <v>6.8020833333333336E-2</v>
      </c>
      <c r="H79" s="19">
        <f>G79-F79</f>
        <v>1.3159722222222135E-2</v>
      </c>
      <c r="J79" s="19">
        <f>I79*$Q$1</f>
        <v>0</v>
      </c>
      <c r="L79" s="19">
        <f>H79+J79-K79</f>
        <v>1.3159722222222135E-2</v>
      </c>
      <c r="M79" s="9">
        <f>M78</f>
        <v>3.7916666666666543E-2</v>
      </c>
      <c r="N79" s="4">
        <f t="shared" ref="N79:N95" si="40">N78</f>
        <v>24</v>
      </c>
    </row>
    <row r="80" spans="1:14" x14ac:dyDescent="0.45">
      <c r="A80" s="4" t="s">
        <v>146</v>
      </c>
      <c r="B80" s="4">
        <v>81</v>
      </c>
      <c r="C80" s="4" t="s">
        <v>149</v>
      </c>
      <c r="D80" s="16">
        <v>20890</v>
      </c>
      <c r="E80" s="4">
        <f ca="1">YEAR(NOW())-YEAR(D80)</f>
        <v>68</v>
      </c>
      <c r="F80" s="30">
        <v>5.5555555555555552E-2</v>
      </c>
      <c r="G80" s="30">
        <v>6.8043981481481483E-2</v>
      </c>
      <c r="H80" s="19">
        <f>G80-F80</f>
        <v>1.2488425925925931E-2</v>
      </c>
      <c r="J80" s="19">
        <f>I80*$Q$1</f>
        <v>0</v>
      </c>
      <c r="L80" s="19">
        <f>H80+J80-K80</f>
        <v>1.2488425925925931E-2</v>
      </c>
      <c r="M80" s="9">
        <f>M78</f>
        <v>3.7916666666666543E-2</v>
      </c>
      <c r="N80" s="4">
        <f t="shared" ref="N80" si="41">N78</f>
        <v>24</v>
      </c>
    </row>
    <row r="81" spans="1:14" x14ac:dyDescent="0.45">
      <c r="A81" s="4" t="s">
        <v>117</v>
      </c>
      <c r="B81" s="4">
        <v>9</v>
      </c>
      <c r="C81" s="4" t="s">
        <v>118</v>
      </c>
      <c r="D81" s="16">
        <v>31952</v>
      </c>
      <c r="E81" s="4">
        <f ca="1">YEAR(NOW())-YEAR(D81)</f>
        <v>38</v>
      </c>
      <c r="F81" s="30">
        <v>5.5555555555555601E-3</v>
      </c>
      <c r="G81" s="30">
        <v>1.894675925925926E-2</v>
      </c>
      <c r="H81" s="19">
        <f>G81-F81</f>
        <v>1.33912037037037E-2</v>
      </c>
      <c r="J81" s="19">
        <f>I81*$Q$1</f>
        <v>0</v>
      </c>
      <c r="L81" s="19">
        <f>H81+J81-K81</f>
        <v>1.33912037037037E-2</v>
      </c>
      <c r="M81" s="34">
        <f>SUM(L81:L83)</f>
        <v>4.0219907407407413E-2</v>
      </c>
      <c r="N81" s="29">
        <v>25</v>
      </c>
    </row>
    <row r="82" spans="1:14" x14ac:dyDescent="0.45">
      <c r="A82" s="4" t="s">
        <v>117</v>
      </c>
      <c r="B82" s="4">
        <v>10</v>
      </c>
      <c r="C82" s="4" t="s">
        <v>119</v>
      </c>
      <c r="D82" s="16">
        <v>30750</v>
      </c>
      <c r="E82" s="4">
        <f ca="1">YEAR(NOW())-YEAR(D82)</f>
        <v>41</v>
      </c>
      <c r="F82" s="30">
        <v>6.2500000000000003E-3</v>
      </c>
      <c r="G82" s="30">
        <v>2.2141203703703705E-2</v>
      </c>
      <c r="H82" s="19">
        <f>G82-F82</f>
        <v>1.5891203703703706E-2</v>
      </c>
      <c r="I82" s="4">
        <v>1</v>
      </c>
      <c r="J82" s="19">
        <f>I82*$Q$1</f>
        <v>3.4722222222222224E-4</v>
      </c>
      <c r="L82" s="19">
        <f>H82+J82-K82</f>
        <v>1.6238425925925927E-2</v>
      </c>
      <c r="M82" s="9">
        <f>M81</f>
        <v>4.0219907407407413E-2</v>
      </c>
      <c r="N82" s="4">
        <f t="shared" ref="N82:N95" si="42">N81</f>
        <v>25</v>
      </c>
    </row>
    <row r="83" spans="1:14" x14ac:dyDescent="0.45">
      <c r="A83" s="4" t="s">
        <v>117</v>
      </c>
      <c r="B83" s="4">
        <v>11</v>
      </c>
      <c r="C83" s="4" t="s">
        <v>120</v>
      </c>
      <c r="D83" s="16">
        <v>34697</v>
      </c>
      <c r="E83" s="4">
        <f ca="1">YEAR(NOW())-YEAR(D83)</f>
        <v>31</v>
      </c>
      <c r="F83" s="30">
        <v>6.9444444444444397E-3</v>
      </c>
      <c r="G83" s="30">
        <v>1.7534722222222222E-2</v>
      </c>
      <c r="H83" s="19">
        <f>G83-F83</f>
        <v>1.0590277777777782E-2</v>
      </c>
      <c r="J83" s="19">
        <f>I83*$Q$1</f>
        <v>0</v>
      </c>
      <c r="L83" s="19">
        <f>H83+J83-K83</f>
        <v>1.0590277777777782E-2</v>
      </c>
      <c r="M83" s="9">
        <f>M81</f>
        <v>4.0219907407407413E-2</v>
      </c>
      <c r="N83" s="4">
        <f t="shared" ref="N83" si="43">N81</f>
        <v>25</v>
      </c>
    </row>
    <row r="84" spans="1:14" x14ac:dyDescent="0.45">
      <c r="A84" s="4" t="s">
        <v>113</v>
      </c>
      <c r="B84" s="4">
        <v>87</v>
      </c>
      <c r="C84" s="4" t="s">
        <v>114</v>
      </c>
      <c r="D84" s="16">
        <v>28688</v>
      </c>
      <c r="E84" s="4">
        <f ca="1">YEAR(NOW())-YEAR(D84)</f>
        <v>47</v>
      </c>
      <c r="F84" s="30">
        <v>5.9722222222222197E-2</v>
      </c>
      <c r="G84" s="30">
        <v>7.2997685185185179E-2</v>
      </c>
      <c r="H84" s="19">
        <f>G84-F84</f>
        <v>1.3275462962962982E-2</v>
      </c>
      <c r="I84" s="4">
        <v>1</v>
      </c>
      <c r="J84" s="19">
        <f>I84*$Q$1</f>
        <v>3.4722222222222224E-4</v>
      </c>
      <c r="L84" s="19">
        <f>H84+J84-K84</f>
        <v>1.3622685185185205E-2</v>
      </c>
      <c r="M84" s="34">
        <f>SUM(L84:L86)</f>
        <v>4.0497685185185178E-2</v>
      </c>
      <c r="N84" s="29">
        <v>26</v>
      </c>
    </row>
    <row r="85" spans="1:14" x14ac:dyDescent="0.45">
      <c r="A85" s="4" t="s">
        <v>113</v>
      </c>
      <c r="B85" s="4">
        <v>88</v>
      </c>
      <c r="C85" s="4" t="s">
        <v>115</v>
      </c>
      <c r="D85" s="16">
        <v>22661</v>
      </c>
      <c r="E85" s="4">
        <f ca="1">YEAR(NOW())-YEAR(D85)</f>
        <v>63</v>
      </c>
      <c r="F85" s="30">
        <v>6.0416666666666702E-2</v>
      </c>
      <c r="G85" s="30">
        <v>7.3333333333333334E-2</v>
      </c>
      <c r="H85" s="19">
        <f>G85-F85</f>
        <v>1.2916666666666632E-2</v>
      </c>
      <c r="I85" s="4">
        <v>1</v>
      </c>
      <c r="J85" s="19">
        <f>I85*$Q$1</f>
        <v>3.4722222222222224E-4</v>
      </c>
      <c r="L85" s="19">
        <f>H85+J85-K85</f>
        <v>1.3263888888888855E-2</v>
      </c>
      <c r="M85" s="9">
        <f>M84</f>
        <v>4.0497685185185178E-2</v>
      </c>
      <c r="N85" s="4">
        <f t="shared" ref="N85:N95" si="44">N84</f>
        <v>26</v>
      </c>
    </row>
    <row r="86" spans="1:14" x14ac:dyDescent="0.45">
      <c r="A86" s="4" t="s">
        <v>113</v>
      </c>
      <c r="B86" s="4">
        <v>89</v>
      </c>
      <c r="C86" s="4" t="s">
        <v>116</v>
      </c>
      <c r="D86" s="16">
        <v>25569</v>
      </c>
      <c r="E86" s="4">
        <f ca="1">YEAR(NOW())-YEAR(D86)</f>
        <v>55</v>
      </c>
      <c r="F86" s="30">
        <v>6.1111111111111102E-2</v>
      </c>
      <c r="G86" s="30">
        <v>7.4374999999999997E-2</v>
      </c>
      <c r="H86" s="19">
        <f>G86-F86</f>
        <v>1.3263888888888895E-2</v>
      </c>
      <c r="I86" s="4">
        <v>1</v>
      </c>
      <c r="J86" s="19">
        <f>I86*$Q$1</f>
        <v>3.4722222222222224E-4</v>
      </c>
      <c r="L86" s="19">
        <f>H86+J86-K86</f>
        <v>1.3611111111111117E-2</v>
      </c>
      <c r="M86" s="9">
        <f>M84</f>
        <v>4.0497685185185178E-2</v>
      </c>
      <c r="N86" s="4">
        <f t="shared" ref="N86" si="45">N84</f>
        <v>26</v>
      </c>
    </row>
    <row r="87" spans="1:14" x14ac:dyDescent="0.45">
      <c r="A87" s="4" t="s">
        <v>92</v>
      </c>
      <c r="B87" s="4">
        <v>67</v>
      </c>
      <c r="C87" s="4" t="s">
        <v>88</v>
      </c>
      <c r="D87" s="16">
        <v>30097</v>
      </c>
      <c r="E87" s="4">
        <f ca="1">YEAR(NOW())-YEAR(D87)</f>
        <v>43</v>
      </c>
      <c r="F87" s="30">
        <v>4.5833333333333302E-2</v>
      </c>
      <c r="G87" s="30">
        <v>6.3819444444444443E-2</v>
      </c>
      <c r="H87" s="19">
        <f>G87-F87</f>
        <v>1.798611111111114E-2</v>
      </c>
      <c r="J87" s="19">
        <f>I87*$Q$1</f>
        <v>0</v>
      </c>
      <c r="L87" s="19">
        <f>H87+J87-K87</f>
        <v>1.798611111111114E-2</v>
      </c>
      <c r="M87" s="34">
        <f>SUM(L87:L89)</f>
        <v>4.1782407407407435E-2</v>
      </c>
      <c r="N87" s="29">
        <v>27</v>
      </c>
    </row>
    <row r="88" spans="1:14" x14ac:dyDescent="0.45">
      <c r="A88" s="4" t="s">
        <v>92</v>
      </c>
      <c r="B88" s="4">
        <v>68</v>
      </c>
      <c r="C88" s="4" t="s">
        <v>89</v>
      </c>
      <c r="D88" s="16">
        <v>33455</v>
      </c>
      <c r="E88" s="4">
        <f ca="1">YEAR(NOW())-YEAR(D88)</f>
        <v>34</v>
      </c>
      <c r="F88" s="30">
        <v>4.65277777777778E-2</v>
      </c>
      <c r="G88" s="30">
        <v>5.8391203703703702E-2</v>
      </c>
      <c r="H88" s="19">
        <f>G88-F88</f>
        <v>1.1863425925925902E-2</v>
      </c>
      <c r="J88" s="19">
        <f>I88*$Q$1</f>
        <v>0</v>
      </c>
      <c r="L88" s="19">
        <f>H88+J88-K88</f>
        <v>1.1863425925925902E-2</v>
      </c>
      <c r="M88" s="9">
        <f>M87</f>
        <v>4.1782407407407435E-2</v>
      </c>
      <c r="N88" s="4">
        <f t="shared" ref="N88:N95" si="46">N87</f>
        <v>27</v>
      </c>
    </row>
    <row r="89" spans="1:14" x14ac:dyDescent="0.45">
      <c r="A89" s="4" t="s">
        <v>92</v>
      </c>
      <c r="B89" s="4">
        <v>69</v>
      </c>
      <c r="C89" s="4" t="s">
        <v>90</v>
      </c>
      <c r="D89" s="16">
        <v>27837</v>
      </c>
      <c r="E89" s="4">
        <f ca="1">YEAR(NOW())-YEAR(D89)</f>
        <v>49</v>
      </c>
      <c r="F89" s="30">
        <v>4.72222222222222E-2</v>
      </c>
      <c r="G89" s="30">
        <v>5.9155092592592592E-2</v>
      </c>
      <c r="H89" s="19">
        <f>G89-F89</f>
        <v>1.1932870370370392E-2</v>
      </c>
      <c r="J89" s="19">
        <f>I89*$Q$1</f>
        <v>0</v>
      </c>
      <c r="L89" s="19">
        <f>H89+J89-K89</f>
        <v>1.1932870370370392E-2</v>
      </c>
      <c r="M89" s="9">
        <f>M87</f>
        <v>4.1782407407407435E-2</v>
      </c>
      <c r="N89" s="4">
        <f t="shared" ref="N89" si="47">N87</f>
        <v>27</v>
      </c>
    </row>
    <row r="90" spans="1:14" x14ac:dyDescent="0.45">
      <c r="A90" s="12" t="s">
        <v>50</v>
      </c>
      <c r="B90" s="4">
        <v>13</v>
      </c>
      <c r="C90" s="4" t="s">
        <v>49</v>
      </c>
      <c r="D90" s="16">
        <v>29599</v>
      </c>
      <c r="E90" s="4">
        <f ca="1">YEAR(NOW())-YEAR(D90)</f>
        <v>44</v>
      </c>
      <c r="F90" s="30">
        <v>8.3333333333333332E-3</v>
      </c>
      <c r="G90" s="30">
        <v>1.9722222222222221E-2</v>
      </c>
      <c r="H90" s="19">
        <f>G90-F90</f>
        <v>1.1388888888888888E-2</v>
      </c>
      <c r="I90" s="4">
        <v>1</v>
      </c>
      <c r="J90" s="19">
        <f>I90*$Q$1</f>
        <v>3.4722222222222224E-4</v>
      </c>
      <c r="L90" s="19">
        <f>H90+J90-K90</f>
        <v>1.173611111111111E-2</v>
      </c>
      <c r="M90" s="34">
        <f>SUM(L90:L92)</f>
        <v>4.4131944444444446E-2</v>
      </c>
      <c r="N90" s="29">
        <v>28</v>
      </c>
    </row>
    <row r="91" spans="1:14" x14ac:dyDescent="0.45">
      <c r="A91" s="12" t="s">
        <v>50</v>
      </c>
      <c r="B91" s="4">
        <v>14</v>
      </c>
      <c r="C91" s="4" t="s">
        <v>51</v>
      </c>
      <c r="D91" s="16">
        <v>32030</v>
      </c>
      <c r="E91" s="4">
        <f ca="1">YEAR(NOW())-YEAR(D91)</f>
        <v>38</v>
      </c>
      <c r="F91" s="30">
        <v>9.0277777777777769E-3</v>
      </c>
      <c r="G91" s="30">
        <v>2.5949074074074076E-2</v>
      </c>
      <c r="H91" s="19">
        <f>G91-F91</f>
        <v>1.6921296296296299E-2</v>
      </c>
      <c r="I91" s="4">
        <v>1</v>
      </c>
      <c r="J91" s="19">
        <f>I91*$Q$1</f>
        <v>3.4722222222222224E-4</v>
      </c>
      <c r="L91" s="19">
        <f>H91+J91-K91</f>
        <v>1.726851851851852E-2</v>
      </c>
      <c r="M91" s="9">
        <f>M90</f>
        <v>4.4131944444444446E-2</v>
      </c>
      <c r="N91" s="4">
        <f t="shared" ref="N91:N95" si="48">N90</f>
        <v>28</v>
      </c>
    </row>
    <row r="92" spans="1:14" x14ac:dyDescent="0.45">
      <c r="A92" s="12" t="s">
        <v>50</v>
      </c>
      <c r="B92" s="4">
        <v>15</v>
      </c>
      <c r="C92" s="4" t="s">
        <v>52</v>
      </c>
      <c r="D92" s="16">
        <v>27042</v>
      </c>
      <c r="E92" s="4">
        <f ca="1">YEAR(NOW())-YEAR(D92)</f>
        <v>51</v>
      </c>
      <c r="F92" s="30">
        <v>9.7222222222222206E-3</v>
      </c>
      <c r="G92" s="30">
        <v>2.4502314814814814E-2</v>
      </c>
      <c r="H92" s="19">
        <f>G92-F92</f>
        <v>1.4780092592592593E-2</v>
      </c>
      <c r="I92" s="4">
        <v>1</v>
      </c>
      <c r="J92" s="19">
        <f>I92*$Q$1</f>
        <v>3.4722222222222224E-4</v>
      </c>
      <c r="L92" s="19">
        <f>H92+J92-K92</f>
        <v>1.5127314814814816E-2</v>
      </c>
      <c r="M92" s="9">
        <f>M90</f>
        <v>4.4131944444444446E-2</v>
      </c>
      <c r="N92" s="4">
        <f t="shared" ref="N92" si="49">N90</f>
        <v>28</v>
      </c>
    </row>
    <row r="93" spans="1:14" x14ac:dyDescent="0.45">
      <c r="A93" s="4" t="s">
        <v>30</v>
      </c>
      <c r="B93" s="4">
        <v>59</v>
      </c>
      <c r="C93" s="4" t="s">
        <v>80</v>
      </c>
      <c r="D93" s="16">
        <v>30450</v>
      </c>
      <c r="E93" s="4">
        <f ca="1">YEAR(NOW())-YEAR(D93)</f>
        <v>42</v>
      </c>
      <c r="F93" s="30">
        <v>4.027777777777778E-2</v>
      </c>
      <c r="G93" s="30">
        <v>5.1134259259259261E-2</v>
      </c>
      <c r="H93" s="19">
        <f>G93-F93</f>
        <v>1.0856481481481481E-2</v>
      </c>
      <c r="I93" s="4">
        <v>1</v>
      </c>
      <c r="J93" s="19">
        <f>I93*$Q$1</f>
        <v>3.4722222222222224E-4</v>
      </c>
      <c r="L93" s="19">
        <f>H93+J93-K93</f>
        <v>1.1203703703703704E-2</v>
      </c>
      <c r="M93" s="34">
        <f>SUM(L93:L95)</f>
        <v>4.1459490740740748</v>
      </c>
      <c r="N93" s="29">
        <v>29</v>
      </c>
    </row>
    <row r="94" spans="1:14" x14ac:dyDescent="0.45">
      <c r="A94" s="4" t="s">
        <v>30</v>
      </c>
      <c r="B94" s="4">
        <v>60</v>
      </c>
      <c r="C94" s="4" t="s">
        <v>81</v>
      </c>
      <c r="D94" s="16">
        <v>31295</v>
      </c>
      <c r="E94" s="4">
        <f ca="1">YEAR(NOW())-YEAR(D94)</f>
        <v>40</v>
      </c>
      <c r="F94" s="30">
        <v>4.0972222222222222E-2</v>
      </c>
      <c r="G94" s="30">
        <v>5.0370370370370371E-2</v>
      </c>
      <c r="H94" s="19">
        <f>G94-F94</f>
        <v>9.3981481481481485E-3</v>
      </c>
      <c r="J94" s="19">
        <f>I94*$Q$1</f>
        <v>0</v>
      </c>
      <c r="L94" s="19">
        <f>H94+J94-K94</f>
        <v>9.3981481481481485E-3</v>
      </c>
      <c r="M94" s="9">
        <f>M93</f>
        <v>4.1459490740740748</v>
      </c>
      <c r="N94" s="4">
        <f t="shared" ref="N94:N95" si="50">N93</f>
        <v>29</v>
      </c>
    </row>
    <row r="95" spans="1:14" x14ac:dyDescent="0.45">
      <c r="A95" s="4" t="s">
        <v>30</v>
      </c>
      <c r="B95" s="4">
        <v>61</v>
      </c>
      <c r="C95" s="4" t="s">
        <v>82</v>
      </c>
      <c r="D95" s="16">
        <v>31915</v>
      </c>
      <c r="E95" s="4">
        <f ca="1">YEAR(NOW())-YEAR(D95)</f>
        <v>38</v>
      </c>
      <c r="F95" s="30">
        <v>4.1666666666666664E-2</v>
      </c>
      <c r="G95" s="33">
        <v>4.166666666666667</v>
      </c>
      <c r="H95" s="19">
        <f>G95-F95</f>
        <v>4.125</v>
      </c>
      <c r="I95" s="4">
        <v>1</v>
      </c>
      <c r="J95" s="19">
        <f>I95*$Q$1</f>
        <v>3.4722222222222224E-4</v>
      </c>
      <c r="L95" s="19">
        <f>H95+J95-K95</f>
        <v>4.1253472222222225</v>
      </c>
      <c r="M95" s="9">
        <f>M93</f>
        <v>4.1459490740740748</v>
      </c>
      <c r="N95" s="4">
        <f t="shared" ref="N95" si="51">N93</f>
        <v>29</v>
      </c>
    </row>
  </sheetData>
  <autoFilter ref="A8:N95" xr:uid="{0F619BF6-CB9F-4BC9-9244-6F1176F9B96E}">
    <sortState xmlns:xlrd2="http://schemas.microsoft.com/office/spreadsheetml/2017/richdata2" ref="A9:N95">
      <sortCondition ref="M9:M95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Личное 18-64</vt:lpstr>
      <vt:lpstr>Личное 65+</vt:lpstr>
      <vt:lpstr>Команды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Фадеев</dc:creator>
  <cp:lastModifiedBy>Алексей Фадеев</cp:lastModifiedBy>
  <dcterms:created xsi:type="dcterms:W3CDTF">2015-06-05T18:19:34Z</dcterms:created>
  <dcterms:modified xsi:type="dcterms:W3CDTF">2025-03-01T07:10:53Z</dcterms:modified>
</cp:coreProperties>
</file>